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A23D94D4-6785-4BEF-AD7D-7DEA37DD795E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3" r:id="rId1"/>
    <sheet name="019" sheetId="2" r:id="rId2"/>
    <sheet name="090" sheetId="3" r:id="rId3"/>
    <sheet name="044" sheetId="5" r:id="rId4"/>
    <sheet name="041" sheetId="6" r:id="rId5"/>
    <sheet name="065" sheetId="7" r:id="rId6"/>
    <sheet name="108" sheetId="8" r:id="rId7"/>
    <sheet name="084" sheetId="9" r:id="rId8"/>
    <sheet name="112" sheetId="10" r:id="rId9"/>
    <sheet name="118" sheetId="12" r:id="rId10"/>
    <sheet name="Source" sheetId="1" r:id="rId11"/>
  </sheets>
  <calcPr calcId="191029"/>
</workbook>
</file>

<file path=xl/calcChain.xml><?xml version="1.0" encoding="utf-8"?>
<calcChain xmlns="http://schemas.openxmlformats.org/spreadsheetml/2006/main">
  <c r="C4" i="12" l="1"/>
  <c r="C6" i="12" s="1"/>
  <c r="C4" i="10"/>
  <c r="C6" i="10" s="1"/>
  <c r="C4" i="9"/>
  <c r="C6" i="9" s="1"/>
  <c r="C4" i="8"/>
  <c r="C6" i="8" s="1"/>
  <c r="C4" i="7"/>
  <c r="C6" i="7" s="1"/>
  <c r="C4" i="6"/>
  <c r="C6" i="6" s="1"/>
  <c r="C4" i="5"/>
  <c r="C6" i="5" s="1"/>
  <c r="C4" i="3"/>
  <c r="C6" i="3" s="1"/>
  <c r="C4" i="2"/>
  <c r="C6" i="2" s="1"/>
  <c r="D84" i="1"/>
  <c r="D83" i="1"/>
  <c r="D82" i="1"/>
  <c r="D75" i="1"/>
  <c r="D74" i="1"/>
  <c r="D73" i="1"/>
  <c r="D66" i="1"/>
  <c r="D65" i="1"/>
  <c r="D64" i="1"/>
  <c r="C57" i="1"/>
  <c r="C56" i="1"/>
  <c r="C55" i="1"/>
  <c r="D48" i="1"/>
  <c r="D47" i="1"/>
  <c r="D46" i="1"/>
  <c r="D39" i="1"/>
  <c r="D38" i="1"/>
  <c r="D37" i="1"/>
  <c r="H30" i="1"/>
  <c r="H29" i="1"/>
  <c r="H28" i="1"/>
  <c r="M21" i="1"/>
  <c r="M20" i="1"/>
  <c r="M19" i="1"/>
  <c r="S11" i="1"/>
  <c r="S10" i="1"/>
  <c r="C5" i="3" l="1"/>
  <c r="C5" i="6"/>
  <c r="C5" i="8"/>
  <c r="C5" i="10"/>
  <c r="C7" i="3"/>
  <c r="C7" i="6"/>
  <c r="C7" i="8"/>
  <c r="C7" i="10"/>
  <c r="C5" i="5"/>
  <c r="C5" i="7"/>
  <c r="C5" i="9"/>
  <c r="C5" i="12"/>
  <c r="C7" i="5"/>
  <c r="C7" i="7"/>
  <c r="C7" i="9"/>
  <c r="C7" i="12"/>
  <c r="C7" i="2"/>
  <c r="C5" i="2"/>
  <c r="Q12" i="1"/>
  <c r="S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<sst xmlns="http://schemas.openxmlformats.org/spreadsheetml/2006/main" count="226" uniqueCount="125">
  <si>
    <t>MITRA KERJA KOMISI VI DPR RI</t>
  </si>
  <si>
    <t>019 - Kementerian Perindustrian</t>
  </si>
  <si>
    <t>Program</t>
  </si>
  <si>
    <t>019.01.01</t>
  </si>
  <si>
    <t>Ekonomi</t>
  </si>
  <si>
    <t>019.02.07</t>
  </si>
  <si>
    <t>019.03.06</t>
  </si>
  <si>
    <t>019.04.08</t>
  </si>
  <si>
    <t>019.05.09</t>
  </si>
  <si>
    <t>019.06.03</t>
  </si>
  <si>
    <t>019.07.12</t>
  </si>
  <si>
    <t>019.08.10</t>
  </si>
  <si>
    <t>019.09.11</t>
  </si>
  <si>
    <t>Pendidikan</t>
  </si>
  <si>
    <t>019.10.13</t>
  </si>
  <si>
    <t>090 - Kementerian Perdagangan</t>
  </si>
  <si>
    <t>090.01.01</t>
  </si>
  <si>
    <t>090.01.02</t>
  </si>
  <si>
    <t>090.02.09</t>
  </si>
  <si>
    <t>090.03.07</t>
  </si>
  <si>
    <t>090.04.08</t>
  </si>
  <si>
    <t>090.05.03</t>
  </si>
  <si>
    <t>090.06.06</t>
  </si>
  <si>
    <t>090.07.10</t>
  </si>
  <si>
    <t>090.08.04</t>
  </si>
  <si>
    <t>090.09.11</t>
  </si>
  <si>
    <t>-</t>
  </si>
  <si>
    <t>044 - Kementerian Koperasi dan Usaha Kecil dan Menengah</t>
  </si>
  <si>
    <t>044.01.01</t>
  </si>
  <si>
    <t>044.01.02</t>
  </si>
  <si>
    <t>044.01.06</t>
  </si>
  <si>
    <t>044.01.07</t>
  </si>
  <si>
    <t>044.01.08</t>
  </si>
  <si>
    <t>041 - Kementerian BUMN</t>
  </si>
  <si>
    <t>041.01.01</t>
  </si>
  <si>
    <t>041.01.06</t>
  </si>
  <si>
    <t>065 - Badan Koordinasi Penanaman Modal (BKPM)</t>
  </si>
  <si>
    <t>065.01.01</t>
  </si>
  <si>
    <t>065.01.06</t>
  </si>
  <si>
    <t>108 - Komisi Pengawas Persaingan Usaha (KPPU)</t>
  </si>
  <si>
    <t>108.01.06</t>
  </si>
  <si>
    <t>084 - Badan Standarisasi Nasional (BSN)</t>
  </si>
  <si>
    <t>112 - Badan Pengusahaan Kawasan Perdagangan Bebas dan Pelabuhan Bebas Batam</t>
  </si>
  <si>
    <t>112.01.01</t>
  </si>
  <si>
    <t>112.01.06</t>
  </si>
  <si>
    <t>118 - Badan Pengusahaan Kawasan Perdagangan Bebas dan Pelabuhan Bebas Sabang</t>
  </si>
  <si>
    <t>118.01.01</t>
  </si>
  <si>
    <t>118.01.06</t>
  </si>
  <si>
    <t>Tahun</t>
  </si>
  <si>
    <t>Total</t>
  </si>
  <si>
    <t>Pengembangan SDM Industri dan Dukungan Manajemen Kementerian Perindustrian</t>
  </si>
  <si>
    <t>Penumbuhan dan Pengembangan Industri Berbasis Agro</t>
  </si>
  <si>
    <t>Penumbuhan dan Pengembangan Industri Kimia, Tekstil, dan Aneka</t>
  </si>
  <si>
    <t>Penumbuhan dan Pengembangan Industri Logam, Mesin, Alat Transportasi, dan Elektronika</t>
  </si>
  <si>
    <t>Pengawasan dan Peningkatan Akuntabilitas Aparatur Kementerian Perindustrian</t>
  </si>
  <si>
    <t>Pengembangan Teknologi dan Kebijakan Industri</t>
  </si>
  <si>
    <t>Percepatan Penyebaran dan Pemerataan Pembangunan Industri</t>
  </si>
  <si>
    <t>Pengembangan Sumber Daya Manusia Industri</t>
  </si>
  <si>
    <t>Dukungan Manajemen dan Pelaksanaan Tugas Teknis Lainnya Kementerian Perdagangan</t>
  </si>
  <si>
    <t>Perlindungan Konsumen dan Tertib Niaga</t>
  </si>
  <si>
    <t>Pengkajian dan Pengembangan Perdagangan</t>
  </si>
  <si>
    <t>Perdagangan Berjangka Komoditi</t>
  </si>
  <si>
    <t>Pengembangan Ekspor Nasional</t>
  </si>
  <si>
    <t>Pengawasan dan Peningkatan Akuntabilitas Aparatur Kementerian Perdagangan</t>
  </si>
  <si>
    <t>Perundingan Perdagangan Internasional</t>
  </si>
  <si>
    <t>Peningkatan Perdagangan Luar Negeri</t>
  </si>
  <si>
    <t>Pengembangan Perdagangan Dalam Negeri</t>
  </si>
  <si>
    <t>Peningkatan Sarana dan Prasarana Aparatur Kementerian Perdagangan</t>
  </si>
  <si>
    <t>Dukungan Manajemen dan Pelaksanaan Tugas Teknis Lainnya Kementerian Koperasi dan UKM</t>
  </si>
  <si>
    <t>Peningkatan Sarana dan Prasarana Aparatur Kementerian Koperasi dan UKM</t>
  </si>
  <si>
    <t>Peningkatan Daya Saing UMKM dan Koperasi</t>
  </si>
  <si>
    <t>Penguatan Kelembagaan Koperasi</t>
  </si>
  <si>
    <t>Peningkatan Penghidupan Berkelanjutan Berbasis Usaha Mikro</t>
  </si>
  <si>
    <t>Dukungan Manajemen dan Pelaksanaan Tugas Teknis Lainnya Kementerian BUMN</t>
  </si>
  <si>
    <t>Pembinaan BUMN</t>
  </si>
  <si>
    <t>Dukungan Manajemen dan Pelaksanaan Tugas Teknis Lainnya BKPM</t>
  </si>
  <si>
    <t>Peningkatan Daya Saing Penanaman Modal</t>
  </si>
  <si>
    <t>Pengawasan Persaingan Usaha</t>
  </si>
  <si>
    <t>Dukungan Manajemen dan Pelaksanaan Tugas Teknis Lainnya BSN</t>
  </si>
  <si>
    <t>Pengembangan Standardisasi Nasional</t>
  </si>
  <si>
    <t>Dukungan Manajemen dan Pelaksanaan Tugas Teknis Lainnya BP-Batam</t>
  </si>
  <si>
    <t>Pengelolaan dan Penyelenggaraan Kawasan PBPB-Batam</t>
  </si>
  <si>
    <t>Dukungan Manajemen Dan Pelaksanaan Tugas Teknis Lainnya Badan Pengusahaan Kawasan Sabang (BPKS)</t>
  </si>
  <si>
    <t>Perencanaan, Pengelolaan Dan Penyelenggaraan Kawasan Sabang</t>
  </si>
  <si>
    <t>ANGGARAN KEMENTERIAN PERINDUSTRIAN TAHUN 2018-2020 (dalam ribu rupiah)</t>
  </si>
  <si>
    <t>ANGGARAN KEMENTERIAN PERDAGANGAN TAHUN 2018-2020 (dalam ribu rupiah)</t>
  </si>
  <si>
    <t>ANGGARAN KEMENTERIAN KOPERASI DAN USAHA KECIL DAN MENENGAH TAHUN 2018-2020 (dalam ribu rupiah)</t>
  </si>
  <si>
    <t>ANGGARAN KEMENTERIAN BUMN TAHUN 2018-2020 (dalam ribu rupiah)</t>
  </si>
  <si>
    <t>ANGGARAN BADAN KOORDINASI PENANAMAN MODAL TAHUN 2018-2020 (dalam ribu rupiah)</t>
  </si>
  <si>
    <t>ANGGARAN KOMISI PENGAWAS PERSAINGAN USAHA TAHUN 2018-2020 (dalam ribu rupiah)</t>
  </si>
  <si>
    <t>ANGGARAN BADAN STANDARISASI NASIONAL TAHUN 2018-2020 (dalam ribu rupiah)</t>
  </si>
  <si>
    <t>ANGGARAN BADAN PENGUSAHAAN KAWASAN PERDAGANGAN BEBAS DAN PELABUHAN BEBAS BATAM TAHUN 2018-2020 (dalam ribu rupiah)</t>
  </si>
  <si>
    <t>ANGGARAN BADAN PENGUSAHAAN KAWASAN PERDAGANGAN BEBAS DAN PELABUHAN BEBAS SABANG TAHUN 2018-2020 (dalam ribu rupiah)</t>
  </si>
  <si>
    <t xml:space="preserve">       </t>
  </si>
  <si>
    <t>Anggaran kementerian/lembaga disusun menurut fungsi dan kode program dalam ribu rupiah. Anggaran ini mengacu pada:</t>
  </si>
  <si>
    <t>Tahun Anggaran 2018</t>
  </si>
  <si>
    <t>:</t>
  </si>
  <si>
    <t>Tahun Anggaran 2019</t>
  </si>
  <si>
    <t>Tahun Anggaran 2020</t>
  </si>
  <si>
    <t>dengan kode mitra kerja sebagai berikut:</t>
  </si>
  <si>
    <t>Catatan:</t>
  </si>
  <si>
    <t>Data anggaran menurut kode dan fungsi program dapat diakses pada menu 'Source'.</t>
  </si>
  <si>
    <t>RENCANA KERJA DAN ANGGARAN KEMENTERIAN/LEMBAGA TAHUN ANGGARAN 2018-2020</t>
  </si>
  <si>
    <t>RENCANA KERJA ANGGARAN KEMENTERIAN/LEMBAGA TAHUN ANGGARAN 2018 - 2020</t>
  </si>
  <si>
    <t>Komisi VI DPR RI mempunyai ruang lingkup tugas di bidang:</t>
  </si>
  <si>
    <t>1. Perindustrian</t>
  </si>
  <si>
    <t>2. Perdagangan</t>
  </si>
  <si>
    <t>3. Koperasi UKM</t>
  </si>
  <si>
    <t>4. BUMN</t>
  </si>
  <si>
    <t>5. Investasi</t>
  </si>
  <si>
    <t>6. Standarisasi Nasional</t>
  </si>
  <si>
    <t>Pengembangan SDM Industri dan Dukungan Manajemen Kementerian Perindustrian (Pendidikan)</t>
  </si>
  <si>
    <t>Penumbuhan dan Pengembangan Industri Berbasis Agro (Pendidikan)</t>
  </si>
  <si>
    <r>
      <t xml:space="preserve">Penumbuhan dan Pengembangan Industri Kimia, Farmasi, dan Tekstil </t>
    </r>
    <r>
      <rPr>
        <sz val="10"/>
        <rFont val="Calibri"/>
        <family val="2"/>
        <scheme val="minor"/>
      </rPr>
      <t>(Pendidikan)</t>
    </r>
  </si>
  <si>
    <t>Penumbuhan dan Pengembangan Industri Logam, Mesin, Alat Transportasi, dan Elektronika (Pendidikan)</t>
  </si>
  <si>
    <t>Penumbuhan dan Pengembangan Industri Kecil dan Menengah (Pendidikan)</t>
  </si>
  <si>
    <t>Pengembangan Teknologi dan Kebijakan Industri (Pendidikan)</t>
  </si>
  <si>
    <t>Peningkatan Ketahanan dan Pengembangan Akses Industri Internasional (Pendidikan)</t>
  </si>
  <si>
    <t>Dukungan Manajemen dan Pelaksanaan Tugas Teknis Lainnya Kementerian Perdagangan (Pendidikan)</t>
  </si>
  <si>
    <t>Penumbuhan dan Pengembangan Industri Kecil, Menengah, dan Aneka</t>
  </si>
  <si>
    <t>Peningkatan Ketahanan dan Pengembangan Perwilayahan Industri dan Akses Industri Internasional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</si>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</sst>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7" fillId="4" borderId="8" xfId="0" applyFont="1" applyFill="1" applyBorder="1" applyAlignment="1">
      <alignment horizontal="center" vertical="center"/>
    </xf>
    <xf numFmtId="3" fontId="6" fillId="4" borderId="1" xfId="0" applyNumberFormat="1" applyFont="1" applyFill="1" applyBorder="1"/>
    <xf numFmtId="3" fontId="6" fillId="4" borderId="6" xfId="0" applyNumberFormat="1" applyFont="1" applyFill="1" applyBorder="1"/>
    <xf numFmtId="3" fontId="3" fillId="4" borderId="1" xfId="0" applyNumberFormat="1" applyFont="1" applyFill="1" applyBorder="1"/>
    <xf numFmtId="0" fontId="7" fillId="4" borderId="9" xfId="0" applyFont="1" applyFill="1" applyBorder="1" applyAlignment="1">
      <alignment horizontal="center" vertical="center"/>
    </xf>
    <xf numFmtId="3" fontId="6" fillId="4" borderId="10" xfId="0" applyNumberFormat="1" applyFont="1" applyFill="1" applyBorder="1"/>
    <xf numFmtId="3" fontId="6" fillId="4" borderId="11" xfId="0" applyNumberFormat="1" applyFont="1" applyFill="1" applyBorder="1"/>
    <xf numFmtId="0" fontId="0" fillId="4" borderId="0" xfId="0" applyFill="1"/>
    <xf numFmtId="0" fontId="4" fillId="4" borderId="0" xfId="0" applyFont="1" applyFill="1"/>
    <xf numFmtId="41" fontId="5" fillId="4" borderId="1" xfId="1" quotePrefix="1" applyFont="1" applyFill="1" applyBorder="1" applyAlignment="1">
      <alignment horizontal="right"/>
    </xf>
    <xf numFmtId="3" fontId="3" fillId="4" borderId="1" xfId="0" quotePrefix="1" applyNumberFormat="1" applyFont="1" applyFill="1" applyBorder="1" applyAlignment="1">
      <alignment horizontal="right" vertical="center"/>
    </xf>
    <xf numFmtId="0" fontId="3" fillId="4" borderId="1" xfId="0" quotePrefix="1" applyFont="1" applyFill="1" applyBorder="1" applyAlignment="1">
      <alignment horizontal="right" vertical="center"/>
    </xf>
    <xf numFmtId="41" fontId="5" fillId="4" borderId="1" xfId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3" fontId="6" fillId="4" borderId="1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/>
    <xf numFmtId="0" fontId="4" fillId="4" borderId="0" xfId="0" applyFont="1" applyFill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4" fillId="4" borderId="0" xfId="0" applyFont="1" applyFill="1" applyAlignment="1"/>
    <xf numFmtId="3" fontId="0" fillId="4" borderId="10" xfId="0" applyNumberFormat="1" applyFill="1" applyBorder="1"/>
    <xf numFmtId="0" fontId="8" fillId="3" borderId="14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 vertical="center" wrapText="1"/>
    </xf>
    <xf numFmtId="41" fontId="0" fillId="4" borderId="6" xfId="1" applyFont="1" applyFill="1" applyBorder="1" applyAlignment="1">
      <alignment horizontal="right"/>
    </xf>
    <xf numFmtId="41" fontId="0" fillId="4" borderId="6" xfId="1" applyFont="1" applyFill="1" applyBorder="1"/>
    <xf numFmtId="41" fontId="0" fillId="4" borderId="11" xfId="1" applyFont="1" applyFill="1" applyBorder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1" fontId="6" fillId="4" borderId="6" xfId="0" applyNumberFormat="1" applyFont="1" applyFill="1" applyBorder="1" applyAlignment="1">
      <alignment horizontal="right" vertical="center"/>
    </xf>
    <xf numFmtId="41" fontId="6" fillId="4" borderId="11" xfId="0" applyNumberFormat="1" applyFont="1" applyFill="1" applyBorder="1" applyAlignment="1">
      <alignment horizontal="right" vertical="center"/>
    </xf>
    <xf numFmtId="164" fontId="0" fillId="4" borderId="6" xfId="2" applyNumberFormat="1" applyFont="1" applyFill="1" applyBorder="1"/>
    <xf numFmtId="164" fontId="0" fillId="4" borderId="11" xfId="2" applyNumberFormat="1" applyFont="1" applyFill="1" applyBorder="1"/>
    <xf numFmtId="164" fontId="0" fillId="4" borderId="0" xfId="2" applyNumberFormat="1" applyFont="1" applyFill="1"/>
    <xf numFmtId="0" fontId="3" fillId="4" borderId="0" xfId="0" applyFont="1" applyFill="1"/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4" fillId="2" borderId="0" xfId="0" applyFont="1" applyFill="1" applyBorder="1"/>
    <xf numFmtId="0" fontId="0" fillId="2" borderId="0" xfId="0" applyFill="1" applyBorder="1"/>
    <xf numFmtId="0" fontId="13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3" fillId="2" borderId="19" xfId="0" applyFont="1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164" fontId="0" fillId="4" borderId="6" xfId="2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3" fontId="0" fillId="4" borderId="0" xfId="0" applyNumberFormat="1" applyFill="1"/>
    <xf numFmtId="3" fontId="3" fillId="4" borderId="10" xfId="0" quotePrefix="1" applyNumberFormat="1" applyFont="1" applyFill="1" applyBorder="1" applyAlignment="1">
      <alignment horizontal="right" vertical="center"/>
    </xf>
    <xf numFmtId="41" fontId="5" fillId="4" borderId="10" xfId="1" quotePrefix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4" fillId="2" borderId="0" xfId="0" applyFont="1" applyFill="1"/>
    <xf numFmtId="3" fontId="0" fillId="4" borderId="10" xfId="0" quotePrefix="1" applyNumberFormat="1" applyFill="1" applyBorder="1" applyAlignment="1">
      <alignment horizontal="right" vertical="center"/>
    </xf>
    <xf numFmtId="3" fontId="5" fillId="4" borderId="10" xfId="1" quotePrefix="1" applyNumberFormat="1" applyFont="1" applyFill="1" applyBorder="1" applyAlignment="1">
      <alignment horizontal="right"/>
    </xf>
    <xf numFmtId="3" fontId="5" fillId="4" borderId="1" xfId="1" applyNumberFormat="1" applyFont="1" applyFill="1" applyBorder="1" applyAlignment="1">
      <alignment horizontal="right"/>
    </xf>
    <xf numFmtId="3" fontId="5" fillId="4" borderId="1" xfId="1" applyNumberFormat="1" applyFont="1" applyFill="1" applyBorder="1"/>
    <xf numFmtId="3" fontId="5" fillId="4" borderId="1" xfId="1" applyNumberFormat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3" borderId="14" xfId="0" applyFont="1" applyFill="1" applyBorder="1" applyAlignment="1">
      <alignment horizontal="center" vertical="top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11111111111112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9-48B5-84AB-791983075AFC}"/>
                </c:ext>
              </c:extLst>
            </c:dLbl>
            <c:dLbl>
              <c:idx val="1"/>
              <c:layout>
                <c:manualLayout>
                  <c:x val="0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9-48B5-84AB-791983075AFC}"/>
                </c:ext>
              </c:extLst>
            </c:dLbl>
            <c:dLbl>
              <c:idx val="2"/>
              <c:layout>
                <c:manualLayout>
                  <c:x val="8.3333333333333332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19-48B5-84AB-791983075A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'019'!$C$5:$C$7</c:f>
              <c:numCache>
                <c:formatCode>_(* #,##0_);_(* \(#,##0\);_(* "-"_);_(@_)</c:formatCode>
                <c:ptCount val="3"/>
                <c:pt idx="0">
                  <c:v>322666614</c:v>
                </c:pt>
                <c:pt idx="1">
                  <c:v>241689149</c:v>
                </c:pt>
                <c:pt idx="2">
                  <c:v>164886421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19-48B5-84AB-791983075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008064"/>
        <c:axId val="34032256"/>
        <c:axId val="0"/>
      </c:bar3DChart>
      <c:catAx>
        <c:axId val="340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32256"/>
        <c:crosses val="autoZero"/>
        <c:auto val="1"/>
        <c:lblAlgn val="ctr"/>
        <c:lblOffset val="100"/>
        <c:noMultiLvlLbl val="0"/>
      </c:catAx>
      <c:valAx>
        <c:axId val="34032256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34008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B78-B865-C4C5C50EEA76}"/>
                </c:ext>
              </c:extLst>
            </c:dLbl>
            <c:dLbl>
              <c:idx val="1"/>
              <c:layout>
                <c:manualLayout>
                  <c:x val="1.666644794400699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B78-B865-C4C5C50EEA76}"/>
                </c:ext>
              </c:extLst>
            </c:dLbl>
            <c:dLbl>
              <c:idx val="2"/>
              <c:layout>
                <c:manualLayout>
                  <c:x val="1.5777648047158661E-2"/>
                  <c:y val="-4.16667120762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B78-B865-C4C5C50EEA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'090'!$C$5:$C$7</c:f>
              <c:numCache>
                <c:formatCode>_(* #,##0_);_(* \(#,##0\);_(* "-"??_);_(@_)</c:formatCode>
                <c:ptCount val="3"/>
                <c:pt idx="0">
                  <c:v>662030123</c:v>
                </c:pt>
                <c:pt idx="1">
                  <c:v>756788435</c:v>
                </c:pt>
                <c:pt idx="2">
                  <c:v>723049789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F-4B78-B865-C4C5C50EEA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044224"/>
        <c:axId val="37552512"/>
        <c:axId val="0"/>
      </c:bar3DChart>
      <c:catAx>
        <c:axId val="3704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552512"/>
        <c:crosses val="autoZero"/>
        <c:auto val="1"/>
        <c:lblAlgn val="ctr"/>
        <c:lblOffset val="100"/>
        <c:noMultiLvlLbl val="0"/>
      </c:catAx>
      <c:valAx>
        <c:axId val="375525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704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"/>
          <c:w val="0.93888888888888888"/>
          <c:h val="0.83309419655876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3333333333333332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2-4BA4-BFEC-4BDD9C0C0BC8}"/>
                </c:ext>
              </c:extLst>
            </c:dLbl>
            <c:dLbl>
              <c:idx val="1"/>
              <c:layout>
                <c:manualLayout>
                  <c:x val="-5.0925337632079971E-17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22-4BA4-BFEC-4BDD9C0C0BC8}"/>
                </c:ext>
              </c:extLst>
            </c:dLbl>
            <c:dLbl>
              <c:idx val="2"/>
              <c:layout>
                <c:manualLayout>
                  <c:x val="1.666666666666666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2-4BA4-BFEC-4BDD9C0C0B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'044'!$C$5:$C$7</c:f>
              <c:numCache>
                <c:formatCode>_(* #,##0_);_(* \(#,##0\);_(* "-"??_);_(@_)</c:formatCode>
                <c:ptCount val="3"/>
                <c:pt idx="0">
                  <c:v>209084738</c:v>
                </c:pt>
                <c:pt idx="1">
                  <c:v>210654317</c:v>
                </c:pt>
                <c:pt idx="2">
                  <c:v>173864957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22-4BA4-BFEC-4BDD9C0C0B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847104"/>
        <c:axId val="48948352"/>
        <c:axId val="0"/>
      </c:bar3DChart>
      <c:catAx>
        <c:axId val="48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48352"/>
        <c:crosses val="autoZero"/>
        <c:auto val="1"/>
        <c:lblAlgn val="ctr"/>
        <c:lblOffset val="100"/>
        <c:noMultiLvlLbl val="0"/>
      </c:catAx>
      <c:valAx>
        <c:axId val="4894835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847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5000000000000001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E-4B8D-BD9F-B3E7AB04356E}"/>
                </c:ext>
              </c:extLst>
            </c:dLbl>
            <c:dLbl>
              <c:idx val="1"/>
              <c:layout>
                <c:manualLayout>
                  <c:x val="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E-4B8D-BD9F-B3E7AB04356E}"/>
                </c:ext>
              </c:extLst>
            </c:dLbl>
            <c:dLbl>
              <c:idx val="2"/>
              <c:layout>
                <c:manualLayout>
                  <c:x val="2.7777777777777779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3E-4B8D-BD9F-B3E7AB0435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'041'!$C$5:$C$7</c:f>
              <c:numCache>
                <c:formatCode>_(* #,##0_);_(* \(#,##0\);_(* "-"??_);_(@_)</c:formatCode>
                <c:ptCount val="3"/>
                <c:pt idx="0">
                  <c:v>186184970</c:v>
                </c:pt>
                <c:pt idx="1">
                  <c:v>140053745</c:v>
                </c:pt>
                <c:pt idx="2">
                  <c:v>220856115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E-4B8D-BD9F-B3E7AB04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357568"/>
        <c:axId val="73957760"/>
        <c:axId val="0"/>
      </c:bar3DChart>
      <c:catAx>
        <c:axId val="733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57760"/>
        <c:crosses val="autoZero"/>
        <c:auto val="1"/>
        <c:lblAlgn val="ctr"/>
        <c:lblOffset val="100"/>
        <c:noMultiLvlLbl val="0"/>
      </c:catAx>
      <c:valAx>
        <c:axId val="739577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3357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6-434A-9C95-24EADE1C8D7A}"/>
                </c:ext>
              </c:extLst>
            </c:dLbl>
            <c:dLbl>
              <c:idx val="1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6-434A-9C95-24EADE1C8D7A}"/>
                </c:ext>
              </c:extLst>
            </c:dLbl>
            <c:dLbl>
              <c:idx val="2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56-434A-9C95-24EADE1C8D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'065'!$C$5:$C$7</c:f>
              <c:numCache>
                <c:formatCode>_(* #,##0_);_(* \(#,##0\);_(* "-"??_);_(@_)</c:formatCode>
                <c:ptCount val="3"/>
                <c:pt idx="0">
                  <c:v>233021780</c:v>
                </c:pt>
                <c:pt idx="1">
                  <c:v>313877542</c:v>
                </c:pt>
                <c:pt idx="2">
                  <c:v>278623787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6-434A-9C95-24EADE1C8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71744"/>
        <c:axId val="83547264"/>
        <c:axId val="0"/>
      </c:bar3DChart>
      <c:catAx>
        <c:axId val="8347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547264"/>
        <c:crosses val="autoZero"/>
        <c:auto val="1"/>
        <c:lblAlgn val="ctr"/>
        <c:lblOffset val="100"/>
        <c:noMultiLvlLbl val="0"/>
      </c:catAx>
      <c:valAx>
        <c:axId val="83547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347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C-4D83-9129-0B67522B1F58}"/>
                </c:ext>
              </c:extLst>
            </c:dLbl>
            <c:dLbl>
              <c:idx val="1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C-4D83-9129-0B67522B1F58}"/>
                </c:ext>
              </c:extLst>
            </c:dLbl>
            <c:dLbl>
              <c:idx val="2"/>
              <c:layout>
                <c:manualLayout>
                  <c:x val="8.3333333333333332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C-4D83-9129-0B67522B1F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'108'!$C$5:$C$7</c:f>
              <c:numCache>
                <c:formatCode>_(* #,##0_);_(* \(#,##0\);_(* "-"??_);_(@_)</c:formatCode>
                <c:ptCount val="3"/>
                <c:pt idx="0">
                  <c:v>134795052</c:v>
                </c:pt>
                <c:pt idx="1">
                  <c:v>131177030</c:v>
                </c:pt>
                <c:pt idx="2">
                  <c:v>103087521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C-4D83-9129-0B67522B1F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953536"/>
        <c:axId val="98160000"/>
        <c:axId val="0"/>
      </c:bar3DChart>
      <c:catAx>
        <c:axId val="859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160000"/>
        <c:crosses val="autoZero"/>
        <c:auto val="1"/>
        <c:lblAlgn val="ctr"/>
        <c:lblOffset val="100"/>
        <c:noMultiLvlLbl val="0"/>
      </c:catAx>
      <c:valAx>
        <c:axId val="9816000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595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65-4837-8517-DB0012B1E0BB}"/>
                </c:ext>
              </c:extLst>
            </c:dLbl>
            <c:dLbl>
              <c:idx val="1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65-4837-8517-DB0012B1E0BB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65-4837-8517-DB0012B1E0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'084'!$C$5:$C$7</c:f>
              <c:numCache>
                <c:formatCode>_(* #,##0_);_(* \(#,##0\);_(* "-"??_);_(@_)</c:formatCode>
                <c:ptCount val="3"/>
                <c:pt idx="0">
                  <c:v>79438311</c:v>
                </c:pt>
                <c:pt idx="1">
                  <c:v>114686177</c:v>
                </c:pt>
                <c:pt idx="2">
                  <c:v>136183563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65-4837-8517-DB0012B1E0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032320"/>
        <c:axId val="37035008"/>
        <c:axId val="0"/>
      </c:bar3DChart>
      <c:catAx>
        <c:axId val="370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35008"/>
        <c:crosses val="autoZero"/>
        <c:auto val="1"/>
        <c:lblAlgn val="ctr"/>
        <c:lblOffset val="100"/>
        <c:noMultiLvlLbl val="0"/>
      </c:catAx>
      <c:valAx>
        <c:axId val="370350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7032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27-44E4-B62D-5B7ECC3F44F6}"/>
                </c:ext>
              </c:extLst>
            </c:dLbl>
            <c:dLbl>
              <c:idx val="1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7-44E4-B62D-5B7ECC3F44F6}"/>
                </c:ext>
              </c:extLst>
            </c:dLbl>
            <c:dLbl>
              <c:idx val="2"/>
              <c:layout>
                <c:manualLayout>
                  <c:x val="8.3333333333333332E-3"/>
                  <c:y val="-2.3148148148148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7-44E4-B62D-5B7ECC3F44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'112'!$C$5:$C$7</c:f>
              <c:numCache>
                <c:formatCode>_(* #,##0_);_(* \(#,##0\);_(* "-"??_);_(@_)</c:formatCode>
                <c:ptCount val="3"/>
                <c:pt idx="0">
                  <c:v>902401367</c:v>
                </c:pt>
                <c:pt idx="1">
                  <c:v>793055046</c:v>
                </c:pt>
                <c:pt idx="2">
                  <c:v>1009564608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27-44E4-B62D-5B7ECC3F44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345536"/>
        <c:axId val="37352576"/>
        <c:axId val="0"/>
      </c:bar3DChart>
      <c:catAx>
        <c:axId val="373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52576"/>
        <c:crosses val="autoZero"/>
        <c:auto val="1"/>
        <c:lblAlgn val="ctr"/>
        <c:lblOffset val="100"/>
        <c:noMultiLvlLbl val="0"/>
      </c:catAx>
      <c:valAx>
        <c:axId val="3735257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7345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2.777777777777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1C-4266-97F3-5895EF56871B}"/>
                </c:ext>
              </c:extLst>
            </c:dLbl>
            <c:dLbl>
              <c:idx val="1"/>
              <c:layout>
                <c:manualLayout>
                  <c:x val="1.38888888888889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C-4266-97F3-5895EF56871B}"/>
                </c:ext>
              </c:extLst>
            </c:dLbl>
            <c:dLbl>
              <c:idx val="2"/>
              <c:layout>
                <c:manualLayout>
                  <c:x val="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1C-4266-97F3-5895EF5687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'118'!$C$5:$C$7</c:f>
              <c:numCache>
                <c:formatCode>_(* #,##0_);_(* \(#,##0\);_(* "-"??_);_(@_)</c:formatCode>
                <c:ptCount val="3"/>
                <c:pt idx="0">
                  <c:v>45003758</c:v>
                </c:pt>
                <c:pt idx="1">
                  <c:v>38634062</c:v>
                </c:pt>
                <c:pt idx="2">
                  <c:v>44279976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C-4266-97F3-5895EF5687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417344"/>
        <c:axId val="37420032"/>
        <c:axId val="0"/>
      </c:bar3DChart>
      <c:catAx>
        <c:axId val="374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20032"/>
        <c:crosses val="autoZero"/>
        <c:auto val="1"/>
        <c:lblAlgn val="ctr"/>
        <c:lblOffset val="100"/>
        <c:noMultiLvlLbl val="0"/>
      </c:catAx>
      <c:valAx>
        <c:axId val="374200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741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257176</xdr:colOff>
      <xdr:row>3</xdr:row>
      <xdr:rowOff>114300</xdr:rowOff>
    </xdr:from>
    <xdr:to>
      <xdr:col>8</xdr:col>
      <xdr:colOff>219075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3</xdr:row>
      <xdr:rowOff>90487</xdr:rowOff>
    </xdr:from>
    <xdr:to>
      <xdr:col>7</xdr:col>
      <xdr:colOff>219075</xdr:colOff>
      <xdr:row>15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23812</xdr:rowOff>
    </xdr:from>
    <xdr:to>
      <xdr:col>7</xdr:col>
      <xdr:colOff>171450</xdr:colOff>
      <xdr:row>14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14287</xdr:rowOff>
    </xdr:from>
    <xdr:to>
      <xdr:col>7</xdr:col>
      <xdr:colOff>133350</xdr:colOff>
      <xdr:row>14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119062</xdr:rowOff>
    </xdr:from>
    <xdr:to>
      <xdr:col>7</xdr:col>
      <xdr:colOff>276225</xdr:colOff>
      <xdr:row>15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195262</xdr:rowOff>
    </xdr:from>
    <xdr:to>
      <xdr:col>8</xdr:col>
      <xdr:colOff>28575</xdr:colOff>
      <xdr:row>17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3</xdr:row>
      <xdr:rowOff>176212</xdr:rowOff>
    </xdr:from>
    <xdr:to>
      <xdr:col>7</xdr:col>
      <xdr:colOff>200025</xdr:colOff>
      <xdr:row>14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</xdr:row>
      <xdr:rowOff>90487</xdr:rowOff>
    </xdr:from>
    <xdr:to>
      <xdr:col>7</xdr:col>
      <xdr:colOff>561975</xdr:colOff>
      <xdr:row>16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</xdr:row>
      <xdr:rowOff>947737</xdr:rowOff>
    </xdr:from>
    <xdr:to>
      <xdr:col>7</xdr:col>
      <xdr:colOff>0</xdr:colOff>
      <xdr:row>15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tabSelected="1" workbookViewId="0">
      <selection activeCell="I18" sqref="I18"/>
    </sheetView>
  </sheetViews>
  <sheetFormatPr defaultColWidth="9.1796875" defaultRowHeight="14.5" x14ac:dyDescent="0.35"/>
  <cols>
    <col min="1" max="1" width="9.1796875" style="8"/>
    <col min="2" max="2" width="3.81640625" style="8" customWidth="1"/>
    <col min="3" max="3" width="22.453125" style="8" customWidth="1"/>
    <col min="4" max="4" width="1.453125" style="8" customWidth="1"/>
    <col min="5" max="5" width="1.54296875" style="8" customWidth="1"/>
    <col min="6" max="16384" width="9.1796875" style="8"/>
  </cols>
  <sheetData>
    <row r="2" spans="2:20" ht="15" thickBot="1" x14ac:dyDescent="0.4"/>
    <row r="3" spans="2:20" ht="15" thickTop="1" x14ac:dyDescent="0.3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7"/>
    </row>
    <row r="4" spans="2:20" x14ac:dyDescent="0.35">
      <c r="B4" s="48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3"/>
      <c r="T4" s="49"/>
    </row>
    <row r="5" spans="2:20" ht="21" customHeight="1" x14ac:dyDescent="0.4">
      <c r="B5" s="48"/>
      <c r="C5" s="58" t="s">
        <v>102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43"/>
      <c r="T5" s="49"/>
    </row>
    <row r="6" spans="2:20" ht="21" customHeight="1" x14ac:dyDescent="0.35">
      <c r="B6" s="48"/>
      <c r="C6" s="74" t="s">
        <v>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43"/>
      <c r="T6" s="49"/>
    </row>
    <row r="7" spans="2:20" ht="21" customHeight="1" x14ac:dyDescent="0.35">
      <c r="B7" s="4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43"/>
      <c r="T7" s="49"/>
    </row>
    <row r="8" spans="2:20" ht="15" customHeight="1" x14ac:dyDescent="0.35">
      <c r="B8" s="48"/>
      <c r="C8" s="56" t="s">
        <v>104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43"/>
      <c r="T8" s="49"/>
    </row>
    <row r="9" spans="2:20" ht="14.25" customHeight="1" x14ac:dyDescent="0.35">
      <c r="B9" s="48"/>
      <c r="C9" s="56" t="s">
        <v>105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43"/>
      <c r="T9" s="49"/>
    </row>
    <row r="10" spans="2:20" x14ac:dyDescent="0.35">
      <c r="B10" s="48"/>
      <c r="C10" s="60" t="s">
        <v>106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  <c r="T10" s="49"/>
    </row>
    <row r="11" spans="2:20" x14ac:dyDescent="0.35">
      <c r="B11" s="48"/>
      <c r="C11" s="60" t="s">
        <v>107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49"/>
    </row>
    <row r="12" spans="2:20" x14ac:dyDescent="0.35">
      <c r="B12" s="48"/>
      <c r="C12" s="60" t="s">
        <v>108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49"/>
    </row>
    <row r="13" spans="2:20" x14ac:dyDescent="0.35">
      <c r="B13" s="48"/>
      <c r="C13" s="60" t="s">
        <v>109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9"/>
    </row>
    <row r="14" spans="2:20" x14ac:dyDescent="0.35">
      <c r="B14" s="48"/>
      <c r="C14" s="60" t="s">
        <v>110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49"/>
    </row>
    <row r="15" spans="2:20" x14ac:dyDescent="0.35">
      <c r="B15" s="48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49"/>
    </row>
    <row r="16" spans="2:20" x14ac:dyDescent="0.35">
      <c r="B16" s="48"/>
      <c r="C16" s="42" t="s">
        <v>94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49"/>
    </row>
    <row r="17" spans="2:20" x14ac:dyDescent="0.35">
      <c r="B17" s="48"/>
      <c r="C17" s="42" t="s">
        <v>95</v>
      </c>
      <c r="D17" s="42" t="s">
        <v>96</v>
      </c>
      <c r="E17" s="42"/>
      <c r="F17" s="42" t="s">
        <v>122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9"/>
    </row>
    <row r="18" spans="2:20" x14ac:dyDescent="0.35">
      <c r="B18" s="48"/>
      <c r="C18" s="42" t="s">
        <v>97</v>
      </c>
      <c r="D18" s="42" t="s">
        <v>96</v>
      </c>
      <c r="E18" s="42"/>
      <c r="F18" s="42" t="s">
        <v>123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9"/>
    </row>
    <row r="19" spans="2:20" x14ac:dyDescent="0.35">
      <c r="B19" s="48"/>
      <c r="C19" s="42" t="s">
        <v>98</v>
      </c>
      <c r="D19" s="42" t="s">
        <v>96</v>
      </c>
      <c r="E19" s="42"/>
      <c r="F19" s="67" t="s">
        <v>124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9"/>
    </row>
    <row r="20" spans="2:20" x14ac:dyDescent="0.35">
      <c r="B20" s="48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49"/>
    </row>
    <row r="21" spans="2:20" x14ac:dyDescent="0.35">
      <c r="B21" s="48"/>
      <c r="C21" s="42" t="s">
        <v>99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  <c r="T21" s="49"/>
    </row>
    <row r="22" spans="2:20" x14ac:dyDescent="0.35">
      <c r="B22" s="48"/>
      <c r="C22" s="54" t="s">
        <v>1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  <c r="T22" s="49"/>
    </row>
    <row r="23" spans="2:20" x14ac:dyDescent="0.35">
      <c r="B23" s="48"/>
      <c r="C23" s="54" t="s">
        <v>15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3"/>
      <c r="T23" s="49"/>
    </row>
    <row r="24" spans="2:20" x14ac:dyDescent="0.35">
      <c r="B24" s="48"/>
      <c r="C24" s="55" t="s">
        <v>27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49"/>
    </row>
    <row r="25" spans="2:20" x14ac:dyDescent="0.35">
      <c r="B25" s="48"/>
      <c r="C25" s="56" t="s">
        <v>33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9"/>
    </row>
    <row r="26" spans="2:20" x14ac:dyDescent="0.35">
      <c r="B26" s="48"/>
      <c r="C26" s="57" t="s">
        <v>36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3"/>
      <c r="T26" s="49"/>
    </row>
    <row r="27" spans="2:20" x14ac:dyDescent="0.35">
      <c r="B27" s="48"/>
      <c r="C27" s="55" t="s">
        <v>39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  <c r="T27" s="49"/>
    </row>
    <row r="28" spans="2:20" x14ac:dyDescent="0.35">
      <c r="B28" s="48"/>
      <c r="C28" s="55" t="s">
        <v>41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49"/>
    </row>
    <row r="29" spans="2:20" x14ac:dyDescent="0.35">
      <c r="B29" s="48"/>
      <c r="C29" s="54" t="s">
        <v>42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9"/>
    </row>
    <row r="30" spans="2:20" x14ac:dyDescent="0.35">
      <c r="B30" s="48"/>
      <c r="C30" s="54" t="s">
        <v>45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9"/>
    </row>
    <row r="31" spans="2:20" x14ac:dyDescent="0.35">
      <c r="B31" s="48"/>
      <c r="C31" s="54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49"/>
    </row>
    <row r="32" spans="2:20" x14ac:dyDescent="0.35">
      <c r="B32" s="48"/>
      <c r="C32" s="5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9"/>
    </row>
    <row r="33" spans="2:20" x14ac:dyDescent="0.35">
      <c r="B33" s="48"/>
      <c r="C33" s="5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49"/>
    </row>
    <row r="34" spans="2:20" x14ac:dyDescent="0.35">
      <c r="B34" s="48"/>
      <c r="C34" s="42" t="s">
        <v>100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49"/>
    </row>
    <row r="35" spans="2:20" x14ac:dyDescent="0.35">
      <c r="B35" s="48"/>
      <c r="C35" s="42" t="s">
        <v>101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9"/>
    </row>
    <row r="36" spans="2:20" x14ac:dyDescent="0.35">
      <c r="B36" s="4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3"/>
      <c r="T36" s="49"/>
    </row>
    <row r="37" spans="2:20" x14ac:dyDescent="0.35">
      <c r="B37" s="48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3"/>
      <c r="T37" s="49"/>
    </row>
    <row r="38" spans="2:20" x14ac:dyDescent="0.35">
      <c r="B38" s="50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  <c r="T38" s="49"/>
    </row>
    <row r="39" spans="2:20" x14ac:dyDescent="0.35">
      <c r="B39" s="50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3"/>
      <c r="T39" s="49"/>
    </row>
    <row r="40" spans="2:20" x14ac:dyDescent="0.35">
      <c r="B40" s="50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9"/>
    </row>
    <row r="41" spans="2:20" ht="15" thickBot="1" x14ac:dyDescent="0.4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3"/>
    </row>
    <row r="42" spans="2:20" ht="15" thickTop="1" x14ac:dyDescent="0.35"/>
  </sheetData>
  <mergeCells count="1">
    <mergeCell ref="C6:R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3"/>
  <sheetViews>
    <sheetView workbookViewId="0">
      <selection activeCell="E24" sqref="E24"/>
    </sheetView>
  </sheetViews>
  <sheetFormatPr defaultColWidth="8.7265625" defaultRowHeight="14.5" x14ac:dyDescent="0.35"/>
  <cols>
    <col min="1" max="2" width="8.7265625" style="8"/>
    <col min="3" max="3" width="37.453125" style="8" customWidth="1"/>
    <col min="4" max="5" width="8.7265625" style="8"/>
    <col min="6" max="6" width="55.453125" style="8" customWidth="1"/>
    <col min="7" max="16384" width="8.7265625" style="8"/>
  </cols>
  <sheetData>
    <row r="1" spans="2:6" ht="21" x14ac:dyDescent="0.5">
      <c r="C1" s="25" t="s">
        <v>92</v>
      </c>
    </row>
    <row r="2" spans="2:6" ht="15" thickBot="1" x14ac:dyDescent="0.4"/>
    <row r="3" spans="2:6" ht="55.5" x14ac:dyDescent="0.35">
      <c r="B3" s="75" t="s">
        <v>48</v>
      </c>
      <c r="C3" s="38" t="s">
        <v>2</v>
      </c>
      <c r="F3" s="26" t="s">
        <v>82</v>
      </c>
    </row>
    <row r="4" spans="2:6" ht="43.5" x14ac:dyDescent="0.35">
      <c r="B4" s="76"/>
      <c r="C4" s="39" t="str">
        <f>F3</f>
        <v>Dukungan Manajemen Dan Pelaksanaan Tugas Teknis Lainnya Badan Pengusahaan Kawasan Sabang (BPKS)</v>
      </c>
    </row>
    <row r="5" spans="2:6" x14ac:dyDescent="0.35">
      <c r="B5" s="1">
        <v>2018</v>
      </c>
      <c r="C5" s="34">
        <f>INDEX(Source!$B$82:$C$84,MATCH('118'!B5,Source!$A$82:$A$84,0),MATCH('118'!$C$4,Source!$B$81:$C$81,0))</f>
        <v>45003758</v>
      </c>
    </row>
    <row r="6" spans="2:6" x14ac:dyDescent="0.35">
      <c r="B6" s="1">
        <v>2019</v>
      </c>
      <c r="C6" s="34">
        <f>INDEX(Source!$B$82:$C$84,MATCH('118'!B6,Source!$A$82:$A$84,0),MATCH('118'!$C$4,Source!$B$81:$C$81,0))</f>
        <v>38634062</v>
      </c>
    </row>
    <row r="7" spans="2:6" ht="15" thickBot="1" x14ac:dyDescent="0.4">
      <c r="B7" s="5">
        <v>2020</v>
      </c>
      <c r="C7" s="35">
        <f>INDEX(Source!$B$82:$C$84,MATCH('118'!B7,Source!$A$82:$A$84,0),MATCH('118'!$C$4,Source!$B$81:$C$81,0))</f>
        <v>44279976</v>
      </c>
    </row>
    <row r="8" spans="2:6" x14ac:dyDescent="0.35">
      <c r="C8" s="36"/>
    </row>
    <row r="33" spans="9:9" x14ac:dyDescent="0.35">
      <c r="I33" s="8" t="s">
        <v>93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Source!$B$81:$C$81</xm:f>
          </x14:formula1>
          <xm:sqref>F3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4"/>
  <sheetViews>
    <sheetView topLeftCell="A79" zoomScale="82" zoomScaleNormal="82" workbookViewId="0">
      <selection activeCell="D95" sqref="D95"/>
    </sheetView>
  </sheetViews>
  <sheetFormatPr defaultColWidth="9.1796875" defaultRowHeight="14.5" x14ac:dyDescent="0.35"/>
  <cols>
    <col min="1" max="1" width="11.54296875" style="8" customWidth="1"/>
    <col min="2" max="2" width="17.453125" style="8" customWidth="1"/>
    <col min="3" max="4" width="17.26953125" style="8" customWidth="1"/>
    <col min="5" max="7" width="17.54296875" style="8" customWidth="1"/>
    <col min="8" max="8" width="17.453125" style="8" customWidth="1"/>
    <col min="9" max="9" width="17.7265625" style="8" customWidth="1"/>
    <col min="10" max="10" width="17.54296875" style="8" customWidth="1"/>
    <col min="11" max="11" width="17.7265625" style="8" customWidth="1"/>
    <col min="12" max="12" width="17.54296875" style="8" customWidth="1"/>
    <col min="13" max="13" width="17.7265625" style="8" customWidth="1"/>
    <col min="14" max="16" width="17.453125" style="8" customWidth="1"/>
    <col min="17" max="17" width="17.54296875" style="8" customWidth="1"/>
    <col min="18" max="18" width="17.1796875" style="8" customWidth="1"/>
    <col min="19" max="19" width="17.453125" style="8" customWidth="1"/>
    <col min="20" max="20" width="12.6328125" style="8" bestFit="1" customWidth="1"/>
    <col min="21" max="21" width="11.08984375" style="8" bestFit="1" customWidth="1"/>
    <col min="22" max="16384" width="9.1796875" style="8"/>
  </cols>
  <sheetData>
    <row r="1" spans="1:21" s="37" customFormat="1" ht="21" x14ac:dyDescent="0.5">
      <c r="A1" s="97" t="s">
        <v>103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1" s="37" customFormat="1" ht="21" x14ac:dyDescent="0.3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1" s="37" customFormat="1" ht="21" x14ac:dyDescent="0.35">
      <c r="A3" s="96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5" spans="1:21" ht="19" thickBot="1" x14ac:dyDescent="0.5">
      <c r="B5" s="9" t="s">
        <v>1</v>
      </c>
    </row>
    <row r="6" spans="1:21" ht="15.5" x14ac:dyDescent="0.35">
      <c r="A6" s="82" t="s">
        <v>48</v>
      </c>
      <c r="B6" s="89" t="s">
        <v>2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79" t="s">
        <v>49</v>
      </c>
    </row>
    <row r="7" spans="1:21" x14ac:dyDescent="0.35">
      <c r="A7" s="83"/>
      <c r="B7" s="88" t="s">
        <v>4</v>
      </c>
      <c r="C7" s="88"/>
      <c r="D7" s="88"/>
      <c r="E7" s="88"/>
      <c r="F7" s="88"/>
      <c r="G7" s="88"/>
      <c r="H7" s="88"/>
      <c r="I7" s="88"/>
      <c r="J7" s="88"/>
      <c r="K7" s="88" t="s">
        <v>13</v>
      </c>
      <c r="L7" s="88"/>
      <c r="M7" s="88"/>
      <c r="N7" s="88"/>
      <c r="O7" s="88"/>
      <c r="P7" s="88"/>
      <c r="Q7" s="88"/>
      <c r="R7" s="88"/>
      <c r="S7" s="81"/>
    </row>
    <row r="8" spans="1:21" x14ac:dyDescent="0.35">
      <c r="A8" s="83"/>
      <c r="B8" s="62" t="s">
        <v>3</v>
      </c>
      <c r="C8" s="62" t="s">
        <v>5</v>
      </c>
      <c r="D8" s="62" t="s">
        <v>6</v>
      </c>
      <c r="E8" s="62" t="s">
        <v>7</v>
      </c>
      <c r="F8" s="62" t="s">
        <v>8</v>
      </c>
      <c r="G8" s="62" t="s">
        <v>9</v>
      </c>
      <c r="H8" s="62" t="s">
        <v>10</v>
      </c>
      <c r="I8" s="62" t="s">
        <v>11</v>
      </c>
      <c r="J8" s="62" t="s">
        <v>12</v>
      </c>
      <c r="K8" s="62" t="s">
        <v>3</v>
      </c>
      <c r="L8" s="62" t="s">
        <v>5</v>
      </c>
      <c r="M8" s="62" t="s">
        <v>6</v>
      </c>
      <c r="N8" s="62" t="s">
        <v>7</v>
      </c>
      <c r="O8" s="62" t="s">
        <v>8</v>
      </c>
      <c r="P8" s="62" t="s">
        <v>10</v>
      </c>
      <c r="Q8" s="62" t="s">
        <v>12</v>
      </c>
      <c r="R8" s="62" t="s">
        <v>14</v>
      </c>
      <c r="S8" s="81"/>
    </row>
    <row r="9" spans="1:21" ht="91" x14ac:dyDescent="0.35">
      <c r="A9" s="83"/>
      <c r="B9" s="31" t="s">
        <v>50</v>
      </c>
      <c r="C9" s="31" t="s">
        <v>51</v>
      </c>
      <c r="D9" s="31" t="s">
        <v>52</v>
      </c>
      <c r="E9" s="31" t="s">
        <v>53</v>
      </c>
      <c r="F9" s="31" t="s">
        <v>119</v>
      </c>
      <c r="G9" s="31" t="s">
        <v>54</v>
      </c>
      <c r="H9" s="31" t="s">
        <v>55</v>
      </c>
      <c r="I9" s="31" t="s">
        <v>56</v>
      </c>
      <c r="J9" s="31" t="s">
        <v>120</v>
      </c>
      <c r="K9" s="31" t="s">
        <v>111</v>
      </c>
      <c r="L9" s="31" t="s">
        <v>112</v>
      </c>
      <c r="M9" s="31" t="s">
        <v>113</v>
      </c>
      <c r="N9" s="31" t="s">
        <v>114</v>
      </c>
      <c r="O9" s="31" t="s">
        <v>115</v>
      </c>
      <c r="P9" s="31" t="s">
        <v>116</v>
      </c>
      <c r="Q9" s="31" t="s">
        <v>117</v>
      </c>
      <c r="R9" s="31" t="s">
        <v>57</v>
      </c>
      <c r="S9" s="81"/>
    </row>
    <row r="10" spans="1:21" x14ac:dyDescent="0.35">
      <c r="A10" s="1">
        <v>2018</v>
      </c>
      <c r="B10" s="70">
        <v>322666614</v>
      </c>
      <c r="C10" s="71">
        <v>124964753</v>
      </c>
      <c r="D10" s="71">
        <v>126141000</v>
      </c>
      <c r="E10" s="71">
        <v>124904050</v>
      </c>
      <c r="F10" s="71">
        <v>369897840</v>
      </c>
      <c r="G10" s="71">
        <v>43616390</v>
      </c>
      <c r="H10" s="71">
        <v>709671398</v>
      </c>
      <c r="I10" s="71">
        <v>195297671</v>
      </c>
      <c r="J10" s="71">
        <v>54638270</v>
      </c>
      <c r="K10" s="71">
        <v>756056221</v>
      </c>
      <c r="L10" s="10" t="s">
        <v>26</v>
      </c>
      <c r="M10" s="10" t="s">
        <v>26</v>
      </c>
      <c r="N10" s="10" t="s">
        <v>26</v>
      </c>
      <c r="O10" s="10" t="s">
        <v>26</v>
      </c>
      <c r="P10" s="10" t="s">
        <v>26</v>
      </c>
      <c r="Q10" s="10" t="s">
        <v>26</v>
      </c>
      <c r="R10" s="10" t="s">
        <v>26</v>
      </c>
      <c r="S10" s="3">
        <f>SUM(B10:R10)</f>
        <v>2827854207</v>
      </c>
      <c r="U10" s="63"/>
    </row>
    <row r="11" spans="1:21" x14ac:dyDescent="0.35">
      <c r="A11" s="1">
        <v>2019</v>
      </c>
      <c r="B11" s="4">
        <v>241689149</v>
      </c>
      <c r="C11" s="4">
        <v>78032821</v>
      </c>
      <c r="D11" s="4">
        <v>69726482</v>
      </c>
      <c r="E11" s="4">
        <v>57934840</v>
      </c>
      <c r="F11" s="4">
        <v>89965641</v>
      </c>
      <c r="G11" s="4">
        <v>45449543</v>
      </c>
      <c r="H11" s="4">
        <v>589384644</v>
      </c>
      <c r="I11" s="11" t="s">
        <v>26</v>
      </c>
      <c r="J11" s="4">
        <v>75379658</v>
      </c>
      <c r="K11" s="12" t="s">
        <v>26</v>
      </c>
      <c r="L11" s="4">
        <v>33600000</v>
      </c>
      <c r="M11" s="4">
        <v>53352800</v>
      </c>
      <c r="N11" s="4">
        <v>68796260</v>
      </c>
      <c r="O11" s="2">
        <v>289844920</v>
      </c>
      <c r="P11" s="2">
        <v>66105091</v>
      </c>
      <c r="Q11" s="2">
        <v>44000000</v>
      </c>
      <c r="R11" s="2">
        <v>1786062710</v>
      </c>
      <c r="S11" s="3">
        <f t="shared" ref="S11:S12" si="0">SUM(B11:R11)</f>
        <v>3589324559</v>
      </c>
    </row>
    <row r="12" spans="1:21" ht="15" thickBot="1" x14ac:dyDescent="0.4">
      <c r="A12" s="5">
        <v>2020</v>
      </c>
      <c r="B12" s="23">
        <v>164886421</v>
      </c>
      <c r="C12" s="23">
        <v>54098389</v>
      </c>
      <c r="D12" s="23">
        <v>66285336</v>
      </c>
      <c r="E12" s="23">
        <v>66698469</v>
      </c>
      <c r="F12" s="23">
        <v>286846391</v>
      </c>
      <c r="G12" s="23">
        <v>30111422</v>
      </c>
      <c r="H12" s="23">
        <v>568237420</v>
      </c>
      <c r="I12" s="64" t="s">
        <v>26</v>
      </c>
      <c r="J12" s="23">
        <v>101972213</v>
      </c>
      <c r="K12" s="68" t="s">
        <v>26</v>
      </c>
      <c r="L12" s="65" t="s">
        <v>26</v>
      </c>
      <c r="M12" s="65" t="s">
        <v>26</v>
      </c>
      <c r="N12" s="65" t="s">
        <v>26</v>
      </c>
      <c r="O12" s="65" t="s">
        <v>26</v>
      </c>
      <c r="P12" s="65" t="s">
        <v>26</v>
      </c>
      <c r="Q12" s="65">
        <f ca="1">-Q12</f>
        <v>0</v>
      </c>
      <c r="R12" s="69">
        <v>754038965</v>
      </c>
      <c r="S12" s="7">
        <f t="shared" ca="1" si="0"/>
        <v>2093175026</v>
      </c>
      <c r="T12" s="63"/>
    </row>
    <row r="14" spans="1:21" ht="19" thickBot="1" x14ac:dyDescent="0.5">
      <c r="B14" s="9" t="s">
        <v>15</v>
      </c>
    </row>
    <row r="15" spans="1:21" ht="15.5" x14ac:dyDescent="0.35">
      <c r="A15" s="82" t="s">
        <v>48</v>
      </c>
      <c r="B15" s="98" t="s">
        <v>2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79" t="s">
        <v>49</v>
      </c>
    </row>
    <row r="16" spans="1:21" x14ac:dyDescent="0.35">
      <c r="A16" s="83"/>
      <c r="B16" s="88" t="s">
        <v>4</v>
      </c>
      <c r="C16" s="88"/>
      <c r="D16" s="88"/>
      <c r="E16" s="88"/>
      <c r="F16" s="88"/>
      <c r="G16" s="88"/>
      <c r="H16" s="88"/>
      <c r="I16" s="88"/>
      <c r="J16" s="88"/>
      <c r="K16" s="88"/>
      <c r="L16" s="62" t="s">
        <v>13</v>
      </c>
      <c r="M16" s="81"/>
    </row>
    <row r="17" spans="1:14" x14ac:dyDescent="0.35">
      <c r="A17" s="83"/>
      <c r="B17" s="62" t="s">
        <v>16</v>
      </c>
      <c r="C17" s="62" t="s">
        <v>17</v>
      </c>
      <c r="D17" s="62" t="s">
        <v>18</v>
      </c>
      <c r="E17" s="62" t="s">
        <v>19</v>
      </c>
      <c r="F17" s="62" t="s">
        <v>20</v>
      </c>
      <c r="G17" s="62" t="s">
        <v>21</v>
      </c>
      <c r="H17" s="62" t="s">
        <v>22</v>
      </c>
      <c r="I17" s="62" t="s">
        <v>23</v>
      </c>
      <c r="J17" s="62" t="s">
        <v>24</v>
      </c>
      <c r="K17" s="62" t="s">
        <v>25</v>
      </c>
      <c r="L17" s="62" t="s">
        <v>16</v>
      </c>
      <c r="M17" s="81"/>
    </row>
    <row r="18" spans="1:14" ht="91" x14ac:dyDescent="0.35">
      <c r="A18" s="83"/>
      <c r="B18" s="31" t="s">
        <v>58</v>
      </c>
      <c r="C18" s="31" t="s">
        <v>67</v>
      </c>
      <c r="D18" s="31" t="s">
        <v>66</v>
      </c>
      <c r="E18" s="31" t="s">
        <v>65</v>
      </c>
      <c r="F18" s="31" t="s">
        <v>64</v>
      </c>
      <c r="G18" s="31" t="s">
        <v>63</v>
      </c>
      <c r="H18" s="31" t="s">
        <v>62</v>
      </c>
      <c r="I18" s="31" t="s">
        <v>61</v>
      </c>
      <c r="J18" s="31" t="s">
        <v>60</v>
      </c>
      <c r="K18" s="31" t="s">
        <v>59</v>
      </c>
      <c r="L18" s="31" t="s">
        <v>118</v>
      </c>
      <c r="M18" s="81"/>
    </row>
    <row r="19" spans="1:14" x14ac:dyDescent="0.35">
      <c r="A19" s="1">
        <v>2018</v>
      </c>
      <c r="B19" s="72">
        <v>662030123</v>
      </c>
      <c r="C19" s="70">
        <v>58500000</v>
      </c>
      <c r="D19" s="70">
        <v>1982444315</v>
      </c>
      <c r="E19" s="70">
        <v>150000000</v>
      </c>
      <c r="F19" s="70">
        <v>148887001</v>
      </c>
      <c r="G19" s="70">
        <v>44500000</v>
      </c>
      <c r="H19" s="70">
        <v>155463929</v>
      </c>
      <c r="I19" s="70">
        <v>70426317</v>
      </c>
      <c r="J19" s="70">
        <v>37256324</v>
      </c>
      <c r="K19" s="70">
        <v>225000000</v>
      </c>
      <c r="L19" s="70" t="s">
        <v>26</v>
      </c>
      <c r="M19" s="3">
        <f>SUM(B19:L19)</f>
        <v>3534508009</v>
      </c>
    </row>
    <row r="20" spans="1:14" x14ac:dyDescent="0.35">
      <c r="A20" s="1">
        <v>2019</v>
      </c>
      <c r="B20" s="14">
        <v>756788435</v>
      </c>
      <c r="C20" s="14">
        <v>87456466</v>
      </c>
      <c r="D20" s="14">
        <v>1553209890</v>
      </c>
      <c r="E20" s="14">
        <v>148617706</v>
      </c>
      <c r="F20" s="14">
        <v>152200926</v>
      </c>
      <c r="G20" s="4">
        <v>48000000</v>
      </c>
      <c r="H20" s="4">
        <v>161752534</v>
      </c>
      <c r="I20" s="15">
        <v>72000000</v>
      </c>
      <c r="J20" s="15">
        <v>40000000</v>
      </c>
      <c r="K20" s="4">
        <v>267196396</v>
      </c>
      <c r="L20" s="4">
        <v>6500000</v>
      </c>
      <c r="M20" s="3">
        <f>SUM(B20:L20)</f>
        <v>3293722353</v>
      </c>
    </row>
    <row r="21" spans="1:14" ht="15" thickBot="1" x14ac:dyDescent="0.4">
      <c r="A21" s="5">
        <v>2020</v>
      </c>
      <c r="B21" s="23">
        <v>723049789</v>
      </c>
      <c r="C21" s="23">
        <v>219095926</v>
      </c>
      <c r="D21" s="23">
        <v>1211768948</v>
      </c>
      <c r="E21" s="23">
        <v>125678711</v>
      </c>
      <c r="F21" s="23">
        <v>104784020</v>
      </c>
      <c r="G21" s="23">
        <v>39795164</v>
      </c>
      <c r="H21" s="23">
        <v>170390443</v>
      </c>
      <c r="I21" s="23">
        <v>59075529</v>
      </c>
      <c r="J21" s="23">
        <v>33056420</v>
      </c>
      <c r="K21" s="23">
        <v>225483726</v>
      </c>
      <c r="L21" s="23">
        <v>6937292</v>
      </c>
      <c r="M21" s="7">
        <f>SUM(B21:L21)</f>
        <v>2919115968</v>
      </c>
      <c r="N21" s="63"/>
    </row>
    <row r="23" spans="1:14" ht="19" thickBot="1" x14ac:dyDescent="0.4">
      <c r="B23" s="16" t="s">
        <v>27</v>
      </c>
    </row>
    <row r="24" spans="1:14" ht="15.5" x14ac:dyDescent="0.35">
      <c r="A24" s="82" t="s">
        <v>48</v>
      </c>
      <c r="B24" s="89" t="s">
        <v>2</v>
      </c>
      <c r="C24" s="89"/>
      <c r="D24" s="89"/>
      <c r="E24" s="89"/>
      <c r="F24" s="89"/>
      <c r="G24" s="89"/>
      <c r="H24" s="79" t="s">
        <v>49</v>
      </c>
    </row>
    <row r="25" spans="1:14" x14ac:dyDescent="0.35">
      <c r="A25" s="83"/>
      <c r="B25" s="88" t="s">
        <v>4</v>
      </c>
      <c r="C25" s="88"/>
      <c r="D25" s="88"/>
      <c r="E25" s="88"/>
      <c r="F25" s="88"/>
      <c r="G25" s="62" t="s">
        <v>13</v>
      </c>
      <c r="H25" s="81"/>
    </row>
    <row r="26" spans="1:14" x14ac:dyDescent="0.35">
      <c r="A26" s="83"/>
      <c r="B26" s="62" t="s">
        <v>28</v>
      </c>
      <c r="C26" s="62" t="s">
        <v>29</v>
      </c>
      <c r="D26" s="62" t="s">
        <v>30</v>
      </c>
      <c r="E26" s="62" t="s">
        <v>31</v>
      </c>
      <c r="F26" s="62" t="s">
        <v>32</v>
      </c>
      <c r="G26" s="62" t="s">
        <v>30</v>
      </c>
      <c r="H26" s="81"/>
    </row>
    <row r="27" spans="1:14" ht="78" x14ac:dyDescent="0.35">
      <c r="A27" s="83"/>
      <c r="B27" s="31" t="s">
        <v>68</v>
      </c>
      <c r="C27" s="31" t="s">
        <v>69</v>
      </c>
      <c r="D27" s="31" t="s">
        <v>70</v>
      </c>
      <c r="E27" s="31" t="s">
        <v>71</v>
      </c>
      <c r="F27" s="31" t="s">
        <v>72</v>
      </c>
      <c r="G27" s="31" t="s">
        <v>70</v>
      </c>
      <c r="H27" s="81"/>
    </row>
    <row r="28" spans="1:14" x14ac:dyDescent="0.35">
      <c r="A28" s="1">
        <v>2018</v>
      </c>
      <c r="B28" s="17">
        <v>209084738</v>
      </c>
      <c r="C28" s="17">
        <v>81265500</v>
      </c>
      <c r="D28" s="17">
        <v>413228147</v>
      </c>
      <c r="E28" s="17">
        <v>42916289</v>
      </c>
      <c r="F28" s="17">
        <v>83043710</v>
      </c>
      <c r="G28" s="17">
        <v>115000000</v>
      </c>
      <c r="H28" s="3">
        <f>SUM(B28:G28)</f>
        <v>944538384</v>
      </c>
    </row>
    <row r="29" spans="1:14" x14ac:dyDescent="0.35">
      <c r="A29" s="1">
        <v>2019</v>
      </c>
      <c r="B29" s="15">
        <v>210654317</v>
      </c>
      <c r="C29" s="14">
        <v>87765540</v>
      </c>
      <c r="D29" s="14">
        <v>432914911</v>
      </c>
      <c r="E29" s="14">
        <v>26425000</v>
      </c>
      <c r="F29" s="14">
        <v>86039385</v>
      </c>
      <c r="G29" s="14">
        <v>117633032</v>
      </c>
      <c r="H29" s="3">
        <f>SUM(B29:G29)</f>
        <v>961432185</v>
      </c>
    </row>
    <row r="30" spans="1:14" ht="15" thickBot="1" x14ac:dyDescent="0.4">
      <c r="A30" s="5">
        <v>2020</v>
      </c>
      <c r="B30" s="23">
        <v>173864957</v>
      </c>
      <c r="C30" s="23">
        <v>85300455</v>
      </c>
      <c r="D30" s="23">
        <v>318341460</v>
      </c>
      <c r="E30" s="23">
        <v>3725312</v>
      </c>
      <c r="F30" s="23">
        <v>17645768</v>
      </c>
      <c r="G30" s="23">
        <v>50893406</v>
      </c>
      <c r="H30" s="7">
        <f>SUM(B30:G30)</f>
        <v>649771358</v>
      </c>
      <c r="I30" s="63"/>
    </row>
    <row r="31" spans="1:14" x14ac:dyDescent="0.3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4" ht="19" thickBot="1" x14ac:dyDescent="0.4">
      <c r="B32" s="20" t="s">
        <v>33</v>
      </c>
    </row>
    <row r="33" spans="1:5" x14ac:dyDescent="0.35">
      <c r="A33" s="82" t="s">
        <v>48</v>
      </c>
      <c r="B33" s="95" t="s">
        <v>2</v>
      </c>
      <c r="C33" s="95"/>
      <c r="D33" s="79" t="s">
        <v>49</v>
      </c>
    </row>
    <row r="34" spans="1:5" x14ac:dyDescent="0.35">
      <c r="A34" s="83"/>
      <c r="B34" s="88" t="s">
        <v>4</v>
      </c>
      <c r="C34" s="88"/>
      <c r="D34" s="81"/>
    </row>
    <row r="35" spans="1:5" x14ac:dyDescent="0.35">
      <c r="A35" s="83"/>
      <c r="B35" s="62" t="s">
        <v>34</v>
      </c>
      <c r="C35" s="62" t="s">
        <v>35</v>
      </c>
      <c r="D35" s="81"/>
    </row>
    <row r="36" spans="1:5" ht="65" x14ac:dyDescent="0.35">
      <c r="A36" s="83"/>
      <c r="B36" s="31" t="s">
        <v>73</v>
      </c>
      <c r="C36" s="31" t="s">
        <v>74</v>
      </c>
      <c r="D36" s="81"/>
    </row>
    <row r="37" spans="1:5" x14ac:dyDescent="0.35">
      <c r="A37" s="1">
        <v>2018</v>
      </c>
      <c r="B37" s="13">
        <v>186184970</v>
      </c>
      <c r="C37" s="13">
        <v>60856785</v>
      </c>
      <c r="D37" s="3">
        <f>SUM(B37:C37)</f>
        <v>247041755</v>
      </c>
    </row>
    <row r="38" spans="1:5" x14ac:dyDescent="0.35">
      <c r="A38" s="1">
        <v>2019</v>
      </c>
      <c r="B38" s="21">
        <v>140053745</v>
      </c>
      <c r="C38" s="21">
        <v>68216157</v>
      </c>
      <c r="D38" s="3">
        <f>SUM(B38:C38)</f>
        <v>208269902</v>
      </c>
    </row>
    <row r="39" spans="1:5" ht="15" thickBot="1" x14ac:dyDescent="0.4">
      <c r="A39" s="5">
        <v>2020</v>
      </c>
      <c r="B39" s="23">
        <v>220856115</v>
      </c>
      <c r="C39" s="23">
        <v>45536436</v>
      </c>
      <c r="D39" s="7">
        <f>SUM(B39:C39)</f>
        <v>266392551</v>
      </c>
      <c r="E39" s="63"/>
    </row>
    <row r="41" spans="1:5" ht="19" thickBot="1" x14ac:dyDescent="0.5">
      <c r="B41" s="22" t="s">
        <v>36</v>
      </c>
    </row>
    <row r="42" spans="1:5" ht="15" customHeight="1" x14ac:dyDescent="0.35">
      <c r="A42" s="82" t="s">
        <v>48</v>
      </c>
      <c r="B42" s="84" t="s">
        <v>2</v>
      </c>
      <c r="C42" s="85"/>
      <c r="D42" s="79" t="s">
        <v>49</v>
      </c>
    </row>
    <row r="43" spans="1:5" ht="15" customHeight="1" x14ac:dyDescent="0.35">
      <c r="A43" s="83"/>
      <c r="B43" s="86" t="s">
        <v>4</v>
      </c>
      <c r="C43" s="87"/>
      <c r="D43" s="81"/>
    </row>
    <row r="44" spans="1:5" x14ac:dyDescent="0.35">
      <c r="A44" s="83"/>
      <c r="B44" s="62" t="s">
        <v>37</v>
      </c>
      <c r="C44" s="62" t="s">
        <v>38</v>
      </c>
      <c r="D44" s="81"/>
    </row>
    <row r="45" spans="1:5" ht="52" x14ac:dyDescent="0.35">
      <c r="A45" s="83"/>
      <c r="B45" s="31" t="s">
        <v>75</v>
      </c>
      <c r="C45" s="31" t="s">
        <v>76</v>
      </c>
      <c r="D45" s="81"/>
    </row>
    <row r="46" spans="1:5" x14ac:dyDescent="0.35">
      <c r="A46" s="1">
        <v>2018</v>
      </c>
      <c r="B46" s="72">
        <v>233021780</v>
      </c>
      <c r="C46" s="72">
        <v>315208060</v>
      </c>
      <c r="D46" s="32">
        <f>SUM(B46:C46)</f>
        <v>548229840</v>
      </c>
    </row>
    <row r="47" spans="1:5" x14ac:dyDescent="0.35">
      <c r="A47" s="1">
        <v>2019</v>
      </c>
      <c r="B47" s="15">
        <v>313877542</v>
      </c>
      <c r="C47" s="15">
        <v>302183349</v>
      </c>
      <c r="D47" s="32">
        <f>SUM(B47:C47)</f>
        <v>616060891</v>
      </c>
    </row>
    <row r="48" spans="1:5" ht="15" thickBot="1" x14ac:dyDescent="0.4">
      <c r="A48" s="5">
        <v>2020</v>
      </c>
      <c r="B48" s="23">
        <v>278623787</v>
      </c>
      <c r="C48" s="23">
        <v>160880015</v>
      </c>
      <c r="D48" s="33">
        <f>SUM(B48:C48)</f>
        <v>439503802</v>
      </c>
      <c r="E48" s="63"/>
    </row>
    <row r="50" spans="1:4" ht="19" thickBot="1" x14ac:dyDescent="0.4">
      <c r="B50" s="16" t="s">
        <v>39</v>
      </c>
    </row>
    <row r="51" spans="1:4" ht="15.5" x14ac:dyDescent="0.35">
      <c r="A51" s="82" t="s">
        <v>48</v>
      </c>
      <c r="B51" s="24" t="s">
        <v>2</v>
      </c>
      <c r="C51" s="79" t="s">
        <v>49</v>
      </c>
    </row>
    <row r="52" spans="1:4" x14ac:dyDescent="0.35">
      <c r="A52" s="83"/>
      <c r="B52" s="30" t="s">
        <v>4</v>
      </c>
      <c r="C52" s="81"/>
    </row>
    <row r="53" spans="1:4" x14ac:dyDescent="0.35">
      <c r="A53" s="83"/>
      <c r="B53" s="30" t="s">
        <v>40</v>
      </c>
      <c r="C53" s="81"/>
    </row>
    <row r="54" spans="1:4" ht="26" x14ac:dyDescent="0.35">
      <c r="A54" s="83"/>
      <c r="B54" s="31" t="s">
        <v>77</v>
      </c>
      <c r="C54" s="81"/>
    </row>
    <row r="55" spans="1:4" x14ac:dyDescent="0.35">
      <c r="A55" s="1">
        <v>2018</v>
      </c>
      <c r="B55" s="71">
        <v>134795052</v>
      </c>
      <c r="C55" s="3">
        <f>SUM(B55:B55)</f>
        <v>134795052</v>
      </c>
    </row>
    <row r="56" spans="1:4" x14ac:dyDescent="0.35">
      <c r="A56" s="1">
        <v>2019</v>
      </c>
      <c r="B56" s="4">
        <v>131177030</v>
      </c>
      <c r="C56" s="3">
        <f>SUM(B56:B56)</f>
        <v>131177030</v>
      </c>
    </row>
    <row r="57" spans="1:4" ht="15" thickBot="1" x14ac:dyDescent="0.4">
      <c r="A57" s="5">
        <v>2020</v>
      </c>
      <c r="B57" s="23">
        <v>103087521</v>
      </c>
      <c r="C57" s="7">
        <f>SUM(B57:B57)</f>
        <v>103087521</v>
      </c>
    </row>
    <row r="59" spans="1:4" ht="19" thickBot="1" x14ac:dyDescent="0.4">
      <c r="B59" s="16" t="s">
        <v>41</v>
      </c>
    </row>
    <row r="60" spans="1:4" ht="15" customHeight="1" x14ac:dyDescent="0.35">
      <c r="A60" s="82" t="s">
        <v>48</v>
      </c>
      <c r="B60" s="84" t="s">
        <v>2</v>
      </c>
      <c r="C60" s="85"/>
      <c r="D60" s="79" t="s">
        <v>49</v>
      </c>
    </row>
    <row r="61" spans="1:4" ht="15" customHeight="1" x14ac:dyDescent="0.35">
      <c r="A61" s="83"/>
      <c r="B61" s="86" t="s">
        <v>4</v>
      </c>
      <c r="C61" s="87"/>
      <c r="D61" s="81"/>
    </row>
    <row r="62" spans="1:4" x14ac:dyDescent="0.35">
      <c r="A62" s="83"/>
      <c r="B62" s="66" t="s">
        <v>37</v>
      </c>
      <c r="C62" s="66" t="s">
        <v>38</v>
      </c>
      <c r="D62" s="81"/>
    </row>
    <row r="63" spans="1:4" ht="52" x14ac:dyDescent="0.35">
      <c r="A63" s="83"/>
      <c r="B63" s="31" t="s">
        <v>78</v>
      </c>
      <c r="C63" s="31" t="s">
        <v>79</v>
      </c>
      <c r="D63" s="81"/>
    </row>
    <row r="64" spans="1:4" x14ac:dyDescent="0.35">
      <c r="A64" s="1">
        <v>2018</v>
      </c>
      <c r="B64" s="72">
        <v>79438311</v>
      </c>
      <c r="C64" s="72">
        <v>103027386</v>
      </c>
      <c r="D64" s="32">
        <f>SUM(B64:C64)</f>
        <v>182465697</v>
      </c>
    </row>
    <row r="65" spans="1:5" x14ac:dyDescent="0.35">
      <c r="A65" s="1">
        <v>2019</v>
      </c>
      <c r="B65" s="4">
        <v>114686177</v>
      </c>
      <c r="C65" s="4">
        <v>116933462</v>
      </c>
      <c r="D65" s="32">
        <f>SUM(B65:C65)</f>
        <v>231619639</v>
      </c>
    </row>
    <row r="66" spans="1:5" ht="15" thickBot="1" x14ac:dyDescent="0.4">
      <c r="A66" s="5">
        <v>2020</v>
      </c>
      <c r="B66" s="23">
        <v>136183563</v>
      </c>
      <c r="C66" s="23">
        <v>112958992</v>
      </c>
      <c r="D66" s="33">
        <f>SUM(B66:C66)</f>
        <v>249142555</v>
      </c>
      <c r="E66" s="63"/>
    </row>
    <row r="68" spans="1:5" ht="19" thickBot="1" x14ac:dyDescent="0.5">
      <c r="B68" s="9" t="s">
        <v>42</v>
      </c>
    </row>
    <row r="69" spans="1:5" x14ac:dyDescent="0.35">
      <c r="A69" s="82" t="s">
        <v>48</v>
      </c>
      <c r="B69" s="95" t="s">
        <v>2</v>
      </c>
      <c r="C69" s="95"/>
      <c r="D69" s="79" t="s">
        <v>49</v>
      </c>
    </row>
    <row r="70" spans="1:5" x14ac:dyDescent="0.35">
      <c r="A70" s="92"/>
      <c r="B70" s="88" t="s">
        <v>4</v>
      </c>
      <c r="C70" s="88"/>
      <c r="D70" s="80"/>
    </row>
    <row r="71" spans="1:5" x14ac:dyDescent="0.35">
      <c r="A71" s="83"/>
      <c r="B71" s="30" t="s">
        <v>43</v>
      </c>
      <c r="C71" s="30" t="s">
        <v>44</v>
      </c>
      <c r="D71" s="81"/>
    </row>
    <row r="72" spans="1:5" ht="65" x14ac:dyDescent="0.35">
      <c r="A72" s="83"/>
      <c r="B72" s="31" t="s">
        <v>80</v>
      </c>
      <c r="C72" s="31" t="s">
        <v>81</v>
      </c>
      <c r="D72" s="81"/>
    </row>
    <row r="73" spans="1:5" x14ac:dyDescent="0.35">
      <c r="A73" s="1">
        <v>2018</v>
      </c>
      <c r="B73" s="70">
        <v>902401367</v>
      </c>
      <c r="C73" s="70">
        <v>1143758166</v>
      </c>
      <c r="D73" s="3">
        <f>SUM(B73:C73)</f>
        <v>2046159533</v>
      </c>
    </row>
    <row r="74" spans="1:5" x14ac:dyDescent="0.35">
      <c r="A74" s="1">
        <v>2019</v>
      </c>
      <c r="B74" s="4">
        <v>793055046</v>
      </c>
      <c r="C74" s="4">
        <v>1027835917</v>
      </c>
      <c r="D74" s="3">
        <f>SUM(B74:C74)</f>
        <v>1820890963</v>
      </c>
    </row>
    <row r="75" spans="1:5" ht="15" thickBot="1" x14ac:dyDescent="0.4">
      <c r="A75" s="5">
        <v>2020</v>
      </c>
      <c r="B75" s="23">
        <v>1009564608</v>
      </c>
      <c r="C75" s="23">
        <v>1004630571</v>
      </c>
      <c r="D75" s="7">
        <f>SUM(B75:C75)</f>
        <v>2014195179</v>
      </c>
    </row>
    <row r="77" spans="1:5" ht="19" thickBot="1" x14ac:dyDescent="0.5">
      <c r="B77" s="9" t="s">
        <v>45</v>
      </c>
    </row>
    <row r="78" spans="1:5" x14ac:dyDescent="0.35">
      <c r="A78" s="90" t="s">
        <v>48</v>
      </c>
      <c r="B78" s="93" t="s">
        <v>2</v>
      </c>
      <c r="C78" s="94"/>
      <c r="D78" s="79" t="s">
        <v>49</v>
      </c>
    </row>
    <row r="79" spans="1:5" x14ac:dyDescent="0.35">
      <c r="A79" s="91"/>
      <c r="B79" s="88" t="s">
        <v>4</v>
      </c>
      <c r="C79" s="88"/>
      <c r="D79" s="80"/>
    </row>
    <row r="80" spans="1:5" x14ac:dyDescent="0.35">
      <c r="A80" s="91"/>
      <c r="B80" s="30" t="s">
        <v>46</v>
      </c>
      <c r="C80" s="30" t="s">
        <v>47</v>
      </c>
      <c r="D80" s="81"/>
    </row>
    <row r="81" spans="1:5" ht="91" x14ac:dyDescent="0.35">
      <c r="A81" s="92"/>
      <c r="B81" s="31" t="s">
        <v>82</v>
      </c>
      <c r="C81" s="31" t="s">
        <v>83</v>
      </c>
      <c r="D81" s="81"/>
    </row>
    <row r="82" spans="1:5" x14ac:dyDescent="0.35">
      <c r="A82" s="1">
        <v>2018</v>
      </c>
      <c r="B82" s="73">
        <v>45003758</v>
      </c>
      <c r="C82" s="73">
        <v>179860262</v>
      </c>
      <c r="D82" s="3">
        <f>SUM(B82:C82)</f>
        <v>224864020</v>
      </c>
    </row>
    <row r="83" spans="1:5" x14ac:dyDescent="0.35">
      <c r="A83" s="1">
        <v>2019</v>
      </c>
      <c r="B83" s="4">
        <v>38634062</v>
      </c>
      <c r="C83" s="4">
        <v>182795771</v>
      </c>
      <c r="D83" s="3">
        <f>SUM(B83:C83)</f>
        <v>221429833</v>
      </c>
    </row>
    <row r="84" spans="1:5" ht="15" thickBot="1" x14ac:dyDescent="0.4">
      <c r="A84" s="5">
        <v>2020</v>
      </c>
      <c r="B84" s="6">
        <v>44279976</v>
      </c>
      <c r="C84" s="6">
        <v>65863739</v>
      </c>
      <c r="D84" s="7">
        <f>SUM(B84:C84)</f>
        <v>110143715</v>
      </c>
      <c r="E84" s="63"/>
    </row>
  </sheetData>
  <mergeCells count="38">
    <mergeCell ref="A3:S3"/>
    <mergeCell ref="A1:S1"/>
    <mergeCell ref="A2:S2"/>
    <mergeCell ref="S6:S9"/>
    <mergeCell ref="D42:D45"/>
    <mergeCell ref="A15:A18"/>
    <mergeCell ref="B15:L15"/>
    <mergeCell ref="M15:M18"/>
    <mergeCell ref="A24:A27"/>
    <mergeCell ref="H24:H27"/>
    <mergeCell ref="B7:J7"/>
    <mergeCell ref="K7:R7"/>
    <mergeCell ref="B16:K16"/>
    <mergeCell ref="B25:F25"/>
    <mergeCell ref="B79:C79"/>
    <mergeCell ref="B6:R6"/>
    <mergeCell ref="A78:A81"/>
    <mergeCell ref="B78:C78"/>
    <mergeCell ref="D78:D81"/>
    <mergeCell ref="B24:G24"/>
    <mergeCell ref="A51:A54"/>
    <mergeCell ref="C51:C54"/>
    <mergeCell ref="A60:A63"/>
    <mergeCell ref="D60:D63"/>
    <mergeCell ref="A69:A72"/>
    <mergeCell ref="B69:C69"/>
    <mergeCell ref="B34:C34"/>
    <mergeCell ref="A33:A36"/>
    <mergeCell ref="B33:C33"/>
    <mergeCell ref="D33:D36"/>
    <mergeCell ref="D69:D72"/>
    <mergeCell ref="A6:A9"/>
    <mergeCell ref="B42:C42"/>
    <mergeCell ref="B43:C43"/>
    <mergeCell ref="B70:C70"/>
    <mergeCell ref="A42:A45"/>
    <mergeCell ref="B60:C60"/>
    <mergeCell ref="B61:C6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"/>
  <sheetViews>
    <sheetView workbookViewId="0">
      <selection activeCell="C10" sqref="C10"/>
    </sheetView>
  </sheetViews>
  <sheetFormatPr defaultColWidth="9.1796875" defaultRowHeight="14.5" x14ac:dyDescent="0.35"/>
  <cols>
    <col min="1" max="1" width="9.1796875" style="8"/>
    <col min="2" max="2" width="10.26953125" style="8" customWidth="1"/>
    <col min="3" max="3" width="35.26953125" style="8" customWidth="1"/>
    <col min="4" max="4" width="9.1796875" style="8"/>
    <col min="5" max="5" width="13.7265625" style="8" customWidth="1"/>
    <col min="6" max="6" width="55.26953125" style="8" customWidth="1"/>
    <col min="7" max="16384" width="9.1796875" style="8"/>
  </cols>
  <sheetData>
    <row r="1" spans="2:7" ht="21" x14ac:dyDescent="0.5">
      <c r="C1" s="25" t="s">
        <v>84</v>
      </c>
      <c r="D1" s="25"/>
      <c r="E1" s="25"/>
      <c r="F1" s="25"/>
      <c r="G1" s="25"/>
    </row>
    <row r="2" spans="2:7" ht="15" thickBot="1" x14ac:dyDescent="0.4"/>
    <row r="3" spans="2:7" ht="51.75" customHeight="1" x14ac:dyDescent="0.35">
      <c r="B3" s="75" t="s">
        <v>48</v>
      </c>
      <c r="C3" s="38" t="s">
        <v>2</v>
      </c>
      <c r="F3" s="26" t="s">
        <v>50</v>
      </c>
    </row>
    <row r="4" spans="2:7" ht="54.75" customHeight="1" x14ac:dyDescent="0.35">
      <c r="B4" s="76"/>
      <c r="C4" s="39" t="str">
        <f>F3</f>
        <v>Pengembangan SDM Industri dan Dukungan Manajemen Kementerian Perindustrian</v>
      </c>
    </row>
    <row r="5" spans="2:7" x14ac:dyDescent="0.35">
      <c r="B5" s="40">
        <v>2018</v>
      </c>
      <c r="C5" s="27">
        <f>INDEX(Source!$B$10:$R$12,MATCH('019'!B5,Source!$A$10:$A$12,0),MATCH('019'!$C$4,Source!$B$9:$R$9,0))</f>
        <v>322666614</v>
      </c>
    </row>
    <row r="6" spans="2:7" x14ac:dyDescent="0.35">
      <c r="B6" s="40">
        <v>2019</v>
      </c>
      <c r="C6" s="28">
        <f>INDEX(Source!$B$10:$R$12,MATCH('019'!B6,Source!$A$10:$A$12,0),MATCH('019'!$C$4,Source!$B$9:$R$9,0))</f>
        <v>241689149</v>
      </c>
    </row>
    <row r="7" spans="2:7" ht="15" thickBot="1" x14ac:dyDescent="0.4">
      <c r="B7" s="41">
        <v>2020</v>
      </c>
      <c r="C7" s="29">
        <f>INDEX(Source!$B$10:$R$12,MATCH('019'!B7,Source!$A$10:$A$12,0),MATCH('019'!$C$4,Source!$B$9:$R$9,0))</f>
        <v>164886421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Source!$B$9:$R$9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C3" sqref="C3"/>
    </sheetView>
  </sheetViews>
  <sheetFormatPr defaultColWidth="9.1796875" defaultRowHeight="14.5" x14ac:dyDescent="0.35"/>
  <cols>
    <col min="1" max="1" width="9.1796875" style="8"/>
    <col min="2" max="2" width="11.81640625" style="8" customWidth="1"/>
    <col min="3" max="3" width="36.7265625" style="8" customWidth="1"/>
    <col min="4" max="5" width="9.1796875" style="8"/>
    <col min="6" max="6" width="59.26953125" style="8" customWidth="1"/>
    <col min="7" max="16384" width="9.1796875" style="8"/>
  </cols>
  <sheetData>
    <row r="1" spans="2:6" ht="21" x14ac:dyDescent="0.5">
      <c r="C1" s="25" t="s">
        <v>85</v>
      </c>
    </row>
    <row r="2" spans="2:6" ht="15" thickBot="1" x14ac:dyDescent="0.4"/>
    <row r="3" spans="2:6" ht="60" customHeight="1" x14ac:dyDescent="0.35">
      <c r="B3" s="75" t="s">
        <v>48</v>
      </c>
      <c r="C3" s="38" t="s">
        <v>2</v>
      </c>
      <c r="F3" s="26" t="s">
        <v>58</v>
      </c>
    </row>
    <row r="4" spans="2:6" ht="54" customHeight="1" x14ac:dyDescent="0.35">
      <c r="B4" s="76"/>
      <c r="C4" s="39" t="str">
        <f>F3</f>
        <v>Dukungan Manajemen dan Pelaksanaan Tugas Teknis Lainnya Kementerian Perdagangan</v>
      </c>
    </row>
    <row r="5" spans="2:6" x14ac:dyDescent="0.35">
      <c r="B5" s="40">
        <v>2018</v>
      </c>
      <c r="C5" s="61">
        <f>INDEX(Source!$B$19:$L$21,MATCH('090'!B5,Source!$A$19:$A$21,0),MATCH('090'!$C$4,Source!$B$18:$L$18,0))</f>
        <v>662030123</v>
      </c>
    </row>
    <row r="6" spans="2:6" x14ac:dyDescent="0.35">
      <c r="B6" s="40">
        <v>2019</v>
      </c>
      <c r="C6" s="34">
        <f>INDEX(Source!$B$19:$L$21,MATCH('090'!B6,Source!$A$19:$A$21,0),MATCH('090'!$C$4,Source!$B$18:$L$18,0))</f>
        <v>756788435</v>
      </c>
    </row>
    <row r="7" spans="2:6" ht="15" thickBot="1" x14ac:dyDescent="0.4">
      <c r="B7" s="41">
        <v>2020</v>
      </c>
      <c r="C7" s="35">
        <f>INDEX(Source!$B$19:$L$21,MATCH('090'!B7,Source!$A$19:$A$21,0),MATCH('090'!$C$4,Source!$B$18:$L$18,0))</f>
        <v>723049789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Source!$B$18:$L$18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H6" sqref="H6"/>
    </sheetView>
  </sheetViews>
  <sheetFormatPr defaultColWidth="9.1796875" defaultRowHeight="14.5" x14ac:dyDescent="0.35"/>
  <cols>
    <col min="1" max="2" width="9.1796875" style="8"/>
    <col min="3" max="3" width="40.453125" style="8" customWidth="1"/>
    <col min="4" max="5" width="9.1796875" style="8"/>
    <col min="6" max="6" width="51.81640625" style="8" customWidth="1"/>
    <col min="7" max="16384" width="9.1796875" style="8"/>
  </cols>
  <sheetData>
    <row r="1" spans="2:6" ht="21" x14ac:dyDescent="0.5">
      <c r="C1" s="25" t="s">
        <v>86</v>
      </c>
    </row>
    <row r="2" spans="2:6" ht="15" thickBot="1" x14ac:dyDescent="0.4"/>
    <row r="3" spans="2:6" ht="60" customHeight="1" x14ac:dyDescent="0.35">
      <c r="B3" s="77" t="s">
        <v>48</v>
      </c>
      <c r="C3" s="38" t="s">
        <v>2</v>
      </c>
      <c r="F3" s="26" t="s">
        <v>68</v>
      </c>
    </row>
    <row r="4" spans="2:6" ht="66.75" customHeight="1" x14ac:dyDescent="0.35">
      <c r="B4" s="78"/>
      <c r="C4" s="39" t="str">
        <f>F3</f>
        <v>Dukungan Manajemen dan Pelaksanaan Tugas Teknis Lainnya Kementerian Koperasi dan UKM</v>
      </c>
    </row>
    <row r="5" spans="2:6" x14ac:dyDescent="0.35">
      <c r="B5" s="1">
        <v>2018</v>
      </c>
      <c r="C5" s="34">
        <f>INDEX(Source!$B$28:$G$30,MATCH('044'!B5,Source!$A$28:$A$30,0),MATCH('044'!$C$4,Source!$B$27:$G$27,0))</f>
        <v>209084738</v>
      </c>
    </row>
    <row r="6" spans="2:6" x14ac:dyDescent="0.35">
      <c r="B6" s="1">
        <v>2019</v>
      </c>
      <c r="C6" s="34">
        <f>INDEX(Source!$B$28:$G$30,MATCH('044'!B6,Source!$A$28:$A$30,0),MATCH('044'!$C$4,Source!$B$27:$G$27,0))</f>
        <v>210654317</v>
      </c>
    </row>
    <row r="7" spans="2:6" ht="15" thickBot="1" x14ac:dyDescent="0.4">
      <c r="B7" s="5">
        <v>2020</v>
      </c>
      <c r="C7" s="35">
        <f>INDEX(Source!$B$28:$G$30,MATCH('044'!B7,Source!$A$28:$A$30,0),MATCH('044'!$C$4,Source!$B$27:$G$27,0))</f>
        <v>173864957</v>
      </c>
    </row>
  </sheetData>
  <mergeCells count="1">
    <mergeCell ref="B3:B4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Source!$B$27:$G$27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I4" sqref="I4"/>
    </sheetView>
  </sheetViews>
  <sheetFormatPr defaultColWidth="8.7265625" defaultRowHeight="14.5" x14ac:dyDescent="0.35"/>
  <cols>
    <col min="1" max="2" width="8.7265625" style="8"/>
    <col min="3" max="3" width="45" style="8" customWidth="1"/>
    <col min="4" max="5" width="8.7265625" style="8"/>
    <col min="6" max="6" width="49.1796875" style="8" customWidth="1"/>
    <col min="7" max="16384" width="8.7265625" style="8"/>
  </cols>
  <sheetData>
    <row r="1" spans="2:6" ht="21" x14ac:dyDescent="0.5">
      <c r="C1" s="25" t="s">
        <v>87</v>
      </c>
    </row>
    <row r="2" spans="2:6" ht="15" thickBot="1" x14ac:dyDescent="0.4"/>
    <row r="3" spans="2:6" ht="48" customHeight="1" x14ac:dyDescent="0.35">
      <c r="B3" s="75" t="s">
        <v>48</v>
      </c>
      <c r="C3" s="38" t="s">
        <v>2</v>
      </c>
      <c r="F3" s="26" t="s">
        <v>73</v>
      </c>
    </row>
    <row r="4" spans="2:6" ht="63.75" customHeight="1" x14ac:dyDescent="0.35">
      <c r="B4" s="76"/>
      <c r="C4" s="39" t="str">
        <f>F3</f>
        <v>Dukungan Manajemen dan Pelaksanaan Tugas Teknis Lainnya Kementerian BUMN</v>
      </c>
    </row>
    <row r="5" spans="2:6" x14ac:dyDescent="0.35">
      <c r="B5" s="1">
        <v>2018</v>
      </c>
      <c r="C5" s="34">
        <f>INDEX(Source!$B$37:$C$39,MATCH('041'!B5,Source!$A$37:$A$39,0),MATCH('041'!$C$4,Source!$B$36:$C$36,0))</f>
        <v>186184970</v>
      </c>
    </row>
    <row r="6" spans="2:6" x14ac:dyDescent="0.35">
      <c r="B6" s="1">
        <v>2019</v>
      </c>
      <c r="C6" s="34">
        <f>INDEX(Source!$B$37:$C$39,MATCH('041'!B6,Source!$A$37:$A$39,0),MATCH('041'!$C$4,Source!$B$36:$C$36,0))</f>
        <v>140053745</v>
      </c>
    </row>
    <row r="7" spans="2:6" ht="15" thickBot="1" x14ac:dyDescent="0.4">
      <c r="B7" s="5">
        <v>2020</v>
      </c>
      <c r="C7" s="35">
        <f>INDEX(Source!$B$37:$C$39,MATCH('041'!B7,Source!$A$37:$A$39,0),MATCH('041'!$C$4,Source!$B$36:$C$36,0))</f>
        <v>220856115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Source!$B$36:$C$36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C27" sqref="C27"/>
    </sheetView>
  </sheetViews>
  <sheetFormatPr defaultColWidth="8.7265625" defaultRowHeight="14.5" x14ac:dyDescent="0.35"/>
  <cols>
    <col min="1" max="2" width="8.7265625" style="8"/>
    <col min="3" max="3" width="34.54296875" style="8" customWidth="1"/>
    <col min="4" max="5" width="8.7265625" style="8"/>
    <col min="6" max="6" width="59.54296875" style="8" customWidth="1"/>
    <col min="7" max="16384" width="8.7265625" style="8"/>
  </cols>
  <sheetData>
    <row r="1" spans="2:6" ht="21" x14ac:dyDescent="0.5">
      <c r="C1" s="25" t="s">
        <v>88</v>
      </c>
    </row>
    <row r="2" spans="2:6" ht="15" thickBot="1" x14ac:dyDescent="0.4"/>
    <row r="3" spans="2:6" ht="46.5" customHeight="1" x14ac:dyDescent="0.35">
      <c r="B3" s="75" t="s">
        <v>48</v>
      </c>
      <c r="C3" s="38" t="s">
        <v>2</v>
      </c>
      <c r="F3" s="26" t="s">
        <v>75</v>
      </c>
    </row>
    <row r="4" spans="2:6" ht="61" customHeight="1" x14ac:dyDescent="0.35">
      <c r="B4" s="76"/>
      <c r="C4" s="39" t="str">
        <f>F3</f>
        <v>Dukungan Manajemen dan Pelaksanaan Tugas Teknis Lainnya BKPM</v>
      </c>
    </row>
    <row r="5" spans="2:6" x14ac:dyDescent="0.35">
      <c r="B5" s="1">
        <v>2018</v>
      </c>
      <c r="C5" s="34">
        <f>INDEX(Source!$B$46:$C$48,MATCH('065'!B5,Source!$A$46:$A$48,0),MATCH('065'!$C$4,Source!$B$45:$C$45,0))</f>
        <v>233021780</v>
      </c>
    </row>
    <row r="6" spans="2:6" x14ac:dyDescent="0.35">
      <c r="B6" s="1">
        <v>2019</v>
      </c>
      <c r="C6" s="34">
        <f>INDEX(Source!$B$46:$C$48,MATCH('065'!B6,Source!$A$46:$A$48,0),MATCH('065'!$C$4,Source!$B$45:$C$45,0))</f>
        <v>313877542</v>
      </c>
    </row>
    <row r="7" spans="2:6" ht="15" thickBot="1" x14ac:dyDescent="0.4">
      <c r="B7" s="5">
        <v>2020</v>
      </c>
      <c r="C7" s="35">
        <f>INDEX(Source!$B$46:$C$48,MATCH('065'!B7,Source!$A$46:$A$48,0),MATCH('065'!$C$4,Source!$B$45:$C$45,0))</f>
        <v>278623787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Source!$B$45:$C$45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"/>
  <sheetViews>
    <sheetView workbookViewId="0">
      <selection activeCell="C7" sqref="C7"/>
    </sheetView>
  </sheetViews>
  <sheetFormatPr defaultColWidth="8.7265625" defaultRowHeight="14.5" x14ac:dyDescent="0.35"/>
  <cols>
    <col min="1" max="2" width="8.7265625" style="8"/>
    <col min="3" max="3" width="33.81640625" style="8" customWidth="1"/>
    <col min="4" max="5" width="8.7265625" style="8"/>
    <col min="6" max="6" width="46.7265625" style="8" customWidth="1"/>
    <col min="7" max="16384" width="8.7265625" style="8"/>
  </cols>
  <sheetData>
    <row r="1" spans="2:6" ht="21" x14ac:dyDescent="0.5">
      <c r="C1" s="25" t="s">
        <v>89</v>
      </c>
    </row>
    <row r="2" spans="2:6" ht="15" thickBot="1" x14ac:dyDescent="0.4"/>
    <row r="3" spans="2:6" ht="18.5" x14ac:dyDescent="0.35">
      <c r="B3" s="75" t="s">
        <v>48</v>
      </c>
      <c r="C3" s="38" t="s">
        <v>2</v>
      </c>
      <c r="F3" s="26" t="s">
        <v>77</v>
      </c>
    </row>
    <row r="4" spans="2:6" ht="32.25" customHeight="1" x14ac:dyDescent="0.35">
      <c r="B4" s="76"/>
      <c r="C4" s="39" t="str">
        <f>F3</f>
        <v>Pengawasan Persaingan Usaha</v>
      </c>
    </row>
    <row r="5" spans="2:6" x14ac:dyDescent="0.35">
      <c r="B5" s="1">
        <v>2018</v>
      </c>
      <c r="C5" s="34">
        <f>INDEX(Source!$B$55:$B$57,MATCH('108'!B5,Source!$A$55:$A$57,0),MATCH('108'!$C$4,Source!$B$54,0))</f>
        <v>134795052</v>
      </c>
    </row>
    <row r="6" spans="2:6" x14ac:dyDescent="0.35">
      <c r="B6" s="1">
        <v>2019</v>
      </c>
      <c r="C6" s="34">
        <f>INDEX(Source!$B$55:$B$57,MATCH('108'!B6,Source!$A$55:$A$57,0),MATCH('108'!$C$4,Source!$B$54,0))</f>
        <v>131177030</v>
      </c>
    </row>
    <row r="7" spans="2:6" ht="15" thickBot="1" x14ac:dyDescent="0.4">
      <c r="B7" s="5">
        <v>2020</v>
      </c>
      <c r="C7" s="35">
        <f>INDEX(Source!$B$55:$B$57,MATCH('108'!B7,Source!$A$55:$A$57,0),MATCH('108'!$C$4,Source!$B$54,0))</f>
        <v>103087521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Source!$B$54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7"/>
  <sheetViews>
    <sheetView workbookViewId="0">
      <selection activeCell="K4" sqref="K4"/>
    </sheetView>
  </sheetViews>
  <sheetFormatPr defaultColWidth="8.7265625" defaultRowHeight="14.5" x14ac:dyDescent="0.35"/>
  <cols>
    <col min="1" max="2" width="8.7265625" style="8"/>
    <col min="3" max="3" width="35.453125" style="8" customWidth="1"/>
    <col min="4" max="5" width="8.7265625" style="8"/>
    <col min="6" max="6" width="45.81640625" style="8" customWidth="1"/>
    <col min="7" max="16384" width="8.7265625" style="8"/>
  </cols>
  <sheetData>
    <row r="1" spans="2:6" ht="21" x14ac:dyDescent="0.5">
      <c r="C1" s="25" t="s">
        <v>90</v>
      </c>
    </row>
    <row r="2" spans="2:6" ht="15" thickBot="1" x14ac:dyDescent="0.4"/>
    <row r="3" spans="2:6" ht="37" x14ac:dyDescent="0.35">
      <c r="B3" s="75" t="s">
        <v>48</v>
      </c>
      <c r="C3" s="38" t="s">
        <v>2</v>
      </c>
      <c r="F3" s="26" t="s">
        <v>78</v>
      </c>
    </row>
    <row r="4" spans="2:6" ht="71.5" customHeight="1" x14ac:dyDescent="0.35">
      <c r="B4" s="76"/>
      <c r="C4" s="39" t="str">
        <f>F3</f>
        <v>Dukungan Manajemen dan Pelaksanaan Tugas Teknis Lainnya BSN</v>
      </c>
    </row>
    <row r="5" spans="2:6" x14ac:dyDescent="0.35">
      <c r="B5" s="1">
        <v>2018</v>
      </c>
      <c r="C5" s="34">
        <f>INDEX(Source!$B$64:$C$66,MATCH('084'!B5,Source!$A$64:$A$66,0),MATCH('084'!$C$4,Source!$B$63:$C$63,0))</f>
        <v>79438311</v>
      </c>
    </row>
    <row r="6" spans="2:6" x14ac:dyDescent="0.35">
      <c r="B6" s="1">
        <v>2019</v>
      </c>
      <c r="C6" s="34">
        <f>INDEX(Source!$B$64:$C$66,MATCH('084'!B6,Source!$A$64:$A$66,0),MATCH('084'!$C$4,Source!$B$63:$C$63,0))</f>
        <v>114686177</v>
      </c>
    </row>
    <row r="7" spans="2:6" ht="15" thickBot="1" x14ac:dyDescent="0.4">
      <c r="B7" s="5">
        <v>2020</v>
      </c>
      <c r="C7" s="35">
        <f>INDEX(Source!$B$64:$C$66,MATCH('084'!B7,Source!$A$64:$A$66,0),MATCH('084'!$C$4,Source!$B$63:$C$63,0))</f>
        <v>136183563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Source!$B$63:$C$63</xm:f>
          </x14:formula1>
          <xm:sqref>F3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7"/>
  <sheetViews>
    <sheetView workbookViewId="0">
      <selection activeCell="C13" sqref="C13"/>
    </sheetView>
  </sheetViews>
  <sheetFormatPr defaultColWidth="8.7265625" defaultRowHeight="14.5" x14ac:dyDescent="0.35"/>
  <cols>
    <col min="1" max="2" width="8.7265625" style="8"/>
    <col min="3" max="3" width="37" style="8" customWidth="1"/>
    <col min="4" max="5" width="8.7265625" style="8"/>
    <col min="6" max="6" width="50.81640625" style="8" customWidth="1"/>
    <col min="7" max="16384" width="8.7265625" style="8"/>
  </cols>
  <sheetData>
    <row r="1" spans="2:6" ht="21" x14ac:dyDescent="0.5">
      <c r="C1" s="25" t="s">
        <v>91</v>
      </c>
    </row>
    <row r="2" spans="2:6" ht="15" thickBot="1" x14ac:dyDescent="0.4"/>
    <row r="3" spans="2:6" ht="37" x14ac:dyDescent="0.35">
      <c r="B3" s="75" t="s">
        <v>48</v>
      </c>
      <c r="C3" s="38" t="s">
        <v>2</v>
      </c>
      <c r="F3" s="26" t="s">
        <v>80</v>
      </c>
    </row>
    <row r="4" spans="2:6" ht="39" customHeight="1" x14ac:dyDescent="0.35">
      <c r="B4" s="76"/>
      <c r="C4" s="39" t="str">
        <f>F3</f>
        <v>Dukungan Manajemen dan Pelaksanaan Tugas Teknis Lainnya BP-Batam</v>
      </c>
    </row>
    <row r="5" spans="2:6" x14ac:dyDescent="0.35">
      <c r="B5" s="40">
        <v>2018</v>
      </c>
      <c r="C5" s="34">
        <f>INDEX(Source!$B$73:$C$75,MATCH('112'!B5,Source!$A$73:$A$75,0),MATCH('112'!$C$4,Source!$B$72:$C$72,0))</f>
        <v>902401367</v>
      </c>
    </row>
    <row r="6" spans="2:6" x14ac:dyDescent="0.35">
      <c r="B6" s="40">
        <v>2019</v>
      </c>
      <c r="C6" s="34">
        <f>INDEX(Source!$B$73:$C$75,MATCH('112'!B6,Source!$A$73:$A$75,0),MATCH('112'!$C$4,Source!$B$72:$C$72,0))</f>
        <v>793055046</v>
      </c>
    </row>
    <row r="7" spans="2:6" ht="15" thickBot="1" x14ac:dyDescent="0.4">
      <c r="B7" s="41">
        <v>2020</v>
      </c>
      <c r="C7" s="35">
        <f>INDEX(Source!$B$73:$C$75,MATCH('112'!B7,Source!$A$73:$A$75,0),MATCH('112'!$C$4,Source!$B$72:$C$72,0))</f>
        <v>1009564608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Source!$B$72:$C$72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Keterangan</vt:lpstr>
      <vt:lpstr>019</vt:lpstr>
      <vt:lpstr>090</vt:lpstr>
      <vt:lpstr>044</vt:lpstr>
      <vt:lpstr>041</vt:lpstr>
      <vt:lpstr>065</vt:lpstr>
      <vt:lpstr>108</vt:lpstr>
      <vt:lpstr>084</vt:lpstr>
      <vt:lpstr>112</vt:lpstr>
      <vt:lpstr>118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2019-09-26T04:52:21Z</dcterms:created>
  <dcterms:modified xsi:type="dcterms:W3CDTF">2020-11-13T02:24:27Z</dcterms:modified>
</cp:coreProperties>
</file>